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65"/>
  </bookViews>
  <sheets>
    <sheet name="Лист1" sheetId="1" r:id="rId1"/>
  </sheets>
  <definedNames>
    <definedName name="_xlnm.Print_Titles" localSheetId="0">Лист1!$4:$6</definedName>
    <definedName name="_xlnm.Print_Area" localSheetId="0">Лист1!$A$1:$Z$51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2" i="1" l="1"/>
  <c r="S42" i="1"/>
  <c r="T42" i="1"/>
  <c r="U42" i="1"/>
  <c r="V42" i="1"/>
  <c r="Q42" i="1"/>
  <c r="K33" i="1" l="1"/>
  <c r="K34" i="1"/>
  <c r="K35" i="1"/>
  <c r="K36" i="1"/>
  <c r="J31" i="1"/>
  <c r="I31" i="1"/>
  <c r="F31" i="1"/>
  <c r="E31" i="1"/>
  <c r="I17" i="1" l="1"/>
  <c r="I15" i="1"/>
  <c r="J23" i="1"/>
  <c r="I23" i="1"/>
  <c r="I14" i="1"/>
  <c r="I13" i="1"/>
  <c r="I12" i="1"/>
  <c r="I11" i="1"/>
  <c r="I10" i="1" l="1"/>
  <c r="J10" i="1"/>
  <c r="K11" i="1"/>
  <c r="J37" i="1"/>
  <c r="I37" i="1"/>
  <c r="K38" i="1"/>
  <c r="K39" i="1"/>
  <c r="K40" i="1"/>
  <c r="K41" i="1"/>
  <c r="K24" i="1"/>
  <c r="K25" i="1"/>
  <c r="K26" i="1"/>
  <c r="K27" i="1"/>
  <c r="K28" i="1"/>
  <c r="K29" i="1"/>
  <c r="K30" i="1"/>
  <c r="F23" i="1"/>
  <c r="E23" i="1"/>
  <c r="K19" i="1"/>
  <c r="K20" i="1"/>
  <c r="K21" i="1"/>
  <c r="K22" i="1"/>
  <c r="I8" i="1" l="1"/>
  <c r="J42" i="1"/>
  <c r="I42" i="1"/>
  <c r="K42" i="1" s="1"/>
  <c r="J8" i="1"/>
  <c r="K8" i="1" s="1"/>
  <c r="M8" i="1"/>
  <c r="K16" i="1" l="1"/>
  <c r="K17" i="1"/>
  <c r="K18" i="1"/>
  <c r="K23" i="1"/>
  <c r="K32" i="1"/>
  <c r="K31" i="1" s="1"/>
  <c r="K37" i="1"/>
  <c r="K12" i="1"/>
  <c r="K13" i="1"/>
  <c r="K14" i="1"/>
  <c r="K15" i="1"/>
  <c r="M42" i="1" l="1"/>
  <c r="K10" i="1"/>
</calcChain>
</file>

<file path=xl/sharedStrings.xml><?xml version="1.0" encoding="utf-8"?>
<sst xmlns="http://schemas.openxmlformats.org/spreadsheetml/2006/main" count="179" uniqueCount="116">
  <si>
    <t>Факт</t>
  </si>
  <si>
    <t>-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</si>
  <si>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</si>
  <si>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</si>
  <si>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</si>
  <si>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</si>
  <si>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</si>
  <si>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</si>
  <si>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</si>
  <si>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</si>
  <si>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</si>
  <si>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</si>
  <si>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3.1</t>
  </si>
  <si>
    <t>4.1</t>
  </si>
  <si>
    <t>4.2</t>
  </si>
  <si>
    <t>В. Курисько</t>
  </si>
  <si>
    <t>1.10</t>
  </si>
  <si>
    <t>1.11</t>
  </si>
  <si>
    <t>1.12</t>
  </si>
  <si>
    <t>2.2</t>
  </si>
  <si>
    <t>2.3</t>
  </si>
  <si>
    <t>2.4</t>
  </si>
  <si>
    <t>2.5</t>
  </si>
  <si>
    <t>2.6</t>
  </si>
  <si>
    <t>2.7</t>
  </si>
  <si>
    <t>4.3</t>
  </si>
  <si>
    <t>4.4</t>
  </si>
  <si>
    <t>3.2</t>
  </si>
  <si>
    <t>3.3</t>
  </si>
  <si>
    <t>3.4</t>
  </si>
  <si>
    <t>3.5</t>
  </si>
  <si>
    <t xml:space="preserve">р/с № </t>
  </si>
  <si>
    <t>Реттеліп көрсетілетін қызметтердің (тауарлардың, жұмыстардың) жоспарлы және нақты көлемдері туралы ақпарат</t>
  </si>
  <si>
    <t>Пайдалар мен шығындар туралы есеп</t>
  </si>
  <si>
    <t xml:space="preserve">Инвестициялық бағдарламаны (жобаны) қаржыландырудың нақты шарттары мен мөлшерлері туралы ақпарат, мың теңге </t>
  </si>
  <si>
    <t xml:space="preserve">Инвестициялық бағдарламаны (жобаны) орындаудың нақты көрсеткіштерін инвестициялық бағдарламада (жобада) бекітілген көрсеткіштермен салыстыру туралы ақпарат </t>
  </si>
  <si>
    <t xml:space="preserve">Қол жеткізілген нақты көрсеткіштердің инвестициялық бағдарламада (жобада) бекітілген көрсеткіштерден ауытқу себептерінің түсіндірмесі </t>
  </si>
  <si>
    <t xml:space="preserve">Ұсынылатын қызметтер (тауарлар, жұмыстар) сапасын мен сенімділігін арттыруды бағалау </t>
  </si>
  <si>
    <t xml:space="preserve">Реттеліп көрсетілетін қызметтердің (тауарлардың, жұмыстардың) атауы және қызмет көрсетілетін аумақ </t>
  </si>
  <si>
    <t xml:space="preserve">Іс-шара атауы </t>
  </si>
  <si>
    <t>Өлшем бірлігі</t>
  </si>
  <si>
    <t xml:space="preserve">Заттай көрсеткіштегі саны </t>
  </si>
  <si>
    <t xml:space="preserve">Инвестициялық бағдарлама (жоба) шеңберінде қызмет ұсыну кезеңі </t>
  </si>
  <si>
    <t>Жоспар</t>
  </si>
  <si>
    <t>Ауытқу</t>
  </si>
  <si>
    <t xml:space="preserve">Ауытқудың себептері </t>
  </si>
  <si>
    <t xml:space="preserve">Өз қаражаттары, мың теңге </t>
  </si>
  <si>
    <t>Қарыз қаражаттары</t>
  </si>
  <si>
    <t>Бюджеттік қаражаттар</t>
  </si>
  <si>
    <t xml:space="preserve">Өндірістік көрсеткіштерді жақсарту, %, бекітілген инвестициялық бағдарламаға (жобаға) байланысты іске асыру жылдары бойынша </t>
  </si>
  <si>
    <t xml:space="preserve">Негізгі қорлардың (активтердің) тозуын (табиғи) төмендету, %, бекітілген инвестициялық бағдарламаға (жобаға) байланысты іске асыру жылдары бойынша </t>
  </si>
  <si>
    <t xml:space="preserve">Ысыраптарды төмендету, %, бекітілген инвестициялық бағдарламаға (жобаға) байланысты іске асыру жылдары бойынша </t>
  </si>
  <si>
    <t xml:space="preserve">Авариялық жағдайды төмендету, %, бекітілген инвестициялық бағдарламаға (жобаға) байланысты іске асыру жылдары бойынша </t>
  </si>
  <si>
    <t>Аморти-зация</t>
  </si>
  <si>
    <t>Пайда</t>
  </si>
  <si>
    <t xml:space="preserve">Өткен жылдың фактісі </t>
  </si>
  <si>
    <t xml:space="preserve">Ағымдағы жылдың фактісі </t>
  </si>
  <si>
    <t>Көрсетілетін қызметтердің көлемі</t>
  </si>
  <si>
    <t>мың Гкал</t>
  </si>
  <si>
    <t xml:space="preserve">авариялар жоқ  </t>
  </si>
  <si>
    <t xml:space="preserve">Көрсетілетін қызметтер көлемі орталық жылумен жабдықтауға жаңа тұтынушылардың қосылуы, шартсыз тұтынушылардың анықталуы және жылыту маусымында сыртқы ауа температурасының іс жүзінде төмен болуы есебінен ұлғайды. </t>
  </si>
  <si>
    <t xml:space="preserve">Авариялық істен ажыратудың және жылумен жабдықтау сапасына шағымдардың болмауы, табиғи тозудың, тасымалдау кезінде жылу энергиясы ысыраптарының   төмендеуі </t>
  </si>
  <si>
    <t>Жылу энергиясын беру және бөлу; Нұр-Сұлтан қаласы 
город Нур-Султан</t>
  </si>
  <si>
    <t>Жобалауды есепке алумен жылу желілерін қайта жаңарту, жаңғырту</t>
  </si>
  <si>
    <t>трассаның қ.м.</t>
  </si>
  <si>
    <t>14 ҚТ-дан бастап 16ҚТ-ға дейін 2Ду 800 мм (Т1,Т2) 6-ЖМ-нің жобалануын есепке алумен қайта жаңарту (2018 жылдан бастап ауыстырылды)</t>
  </si>
  <si>
    <t>Бейбітшілік көшесі, 62 бойынша 2Ду 50-150 мм жылу трассасын қайта жаңарту</t>
  </si>
  <si>
    <t xml:space="preserve">2020 жылғы ИБ объектілерінің ЖСҚ әзірлеу </t>
  </si>
  <si>
    <t xml:space="preserve">бірлік </t>
  </si>
  <si>
    <t xml:space="preserve">2020 жылғы ИБ объектілерінің ЖСҚ сараптау </t>
  </si>
  <si>
    <t xml:space="preserve">ПНФ-дан бастап 6-СС дейін 10 кВ 2КЛ кәбілдік желісін қайта жаңартуды жобалау  </t>
  </si>
  <si>
    <t xml:space="preserve">Стационарлық қондырғы үшін қалдықтары бар сарқынды суларға орнатылатын сорғы (30/50) </t>
  </si>
  <si>
    <t xml:space="preserve">Ластанған суларға арналған сорғы (25/20) </t>
  </si>
  <si>
    <t xml:space="preserve">Дәнекерлеу цехының желдету жүйесін қайта жаңарту </t>
  </si>
  <si>
    <t>Құбырларды дәнекерлеуге арналған айналдырғыш</t>
  </si>
  <si>
    <t>Дәнекерлейтін жартылай автомат</t>
  </si>
  <si>
    <t>Қалыпты бұйымдарды дайындауға арналған қол экструдері</t>
  </si>
  <si>
    <t xml:space="preserve">Термошөгу муфталарының қалыпты бұйымдарын құю үшін жылжымалы көбік құю машинасы </t>
  </si>
  <si>
    <t xml:space="preserve">Жабдықтың ескіргенін ауыстыру және жаңасын сатып алу </t>
  </si>
  <si>
    <t xml:space="preserve">Құралдар мен жүйелерді сатып алу </t>
  </si>
  <si>
    <t>Жылу сезгіш</t>
  </si>
  <si>
    <t>Жылу тораптарын диспетчерлендіру</t>
  </si>
  <si>
    <t>Тасымалды ультрадыбыстық өтілөлшеуіш</t>
  </si>
  <si>
    <t>Металл іздегіш</t>
  </si>
  <si>
    <t>Тереңдік дірілдеткіш</t>
  </si>
  <si>
    <t>Жылжымалы АРТК-М шеберханасы</t>
  </si>
  <si>
    <t xml:space="preserve">Жабдықталған трактор (дәнекерлеу генераторы + бульдозер қайырмасы) </t>
  </si>
  <si>
    <t xml:space="preserve">Шасси (2018 жылдан ауыстырылды) </t>
  </si>
  <si>
    <t xml:space="preserve">Ассенизаторлық машина  </t>
  </si>
  <si>
    <t xml:space="preserve">"Астана-Теплотранзит" АҚ-тың 2019 жылғы инвестициялық бағдарламасының орындалуы туралы ақпарат </t>
  </si>
  <si>
    <t>Қосымша жұмыс көлемі</t>
  </si>
  <si>
    <t xml:space="preserve">  Реттелетін қызмет түрі: жылу энергиясын беру және тарату</t>
  </si>
  <si>
    <t>Жос-пар</t>
  </si>
  <si>
    <t xml:space="preserve">Инвестициялық бағдарламаның сомасы, мың теңге </t>
  </si>
  <si>
    <t xml:space="preserve">Жылу энергиясын беру және тарату; Нұр-Сұлтан қаласы </t>
  </si>
  <si>
    <t>Құрылыс жұмыстары көлемінің ұлғаюы, материалдар мен ЖЖМ құнының өсуі</t>
  </si>
  <si>
    <t>7(21)ҚТ-дан бастап Жұбанов көшесіне дейін (Жұбанов-Сейфуллин павильонынан тармақталу) 2Ду 500 мм (Т1,Т2) 21-ЖМ-ді қайта жаңарту</t>
  </si>
  <si>
    <t>10(6)ҚТ-дан бастап Бөгенбай батыр даңғылына дейін 2Ду 800 мм (Т1,Т2) 6-ЖМ-ді қайта жаңарту</t>
  </si>
  <si>
    <t>7-ҚТ-дан бастап 4-ҚТ-ға дейін  2Ду 500 мм (Т1,Т2) 10-ЖМ-ді қайта жаңарту</t>
  </si>
  <si>
    <t>Желтоқсан көшесі, 30/1, Жангелдин көшесі  9, 9А, Бейбітшілік көшесі бойынша 2Ду 100-150 мм қайта жаңарту</t>
  </si>
  <si>
    <t>Сейфуллин көшесі, 26/1,28 үй, Желтоқсан көшесі, 14,16,18 үй бойынша 2Ду 65-100 мм қайта жаңарту</t>
  </si>
  <si>
    <t xml:space="preserve">Пушкин көшесі, 2,2/1,4,6,6/1 үй бойынша 2Ду 80-150 мм қайта жаңарту </t>
  </si>
  <si>
    <t xml:space="preserve">Жастар ш/а, Таха Хусейн көшесі 3, Ж.Ташенов көшесі 4/1,9/4 2Ду 300 мм қайта жаңарту </t>
  </si>
  <si>
    <t xml:space="preserve">Барлығы </t>
  </si>
  <si>
    <t>2019 жылғы 01 қаңтар -                   2019 жылғы 31 желтоқсан</t>
  </si>
  <si>
    <t>Құрылыс жұмыстары көлемінің өзгеруі, материалдар мен ЖЖМ құнының ұлғаюы</t>
  </si>
  <si>
    <t xml:space="preserve">Басқарма төрағасы </t>
  </si>
  <si>
    <t>күрделі жөндеу жөніндегі орынбасары</t>
  </si>
  <si>
    <t xml:space="preserve">Басқарма төрағасының құрылыс және </t>
  </si>
  <si>
    <t>қаржы жөніндегі орынбасары</t>
  </si>
  <si>
    <t xml:space="preserve">Басқарма төрағасының экономика және </t>
  </si>
  <si>
    <t>Қ. Нұғыманов</t>
  </si>
  <si>
    <t>Қ. Мукин</t>
  </si>
  <si>
    <t xml:space="preserve">Орынд. Т.М.Әбдірахман </t>
  </si>
  <si>
    <t xml:space="preserve">Жылу энергиясын беру және тарату; Нұр-Сұлтан қаласы 
</t>
  </si>
  <si>
    <t xml:space="preserve">Көлікті және арнайы механизмдерді сатып алу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</si>
</sst>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  <numFmt numFmtId="166" formatCode="_-* #,##0.00_р_._-;\-* #,##0.00_р_._-;_-* &quot;-&quot;??_р_._-;_-@_-"/>
    <numFmt numFmtId="167" formatCode="#,##0_р_."/>
  </numFmts>
  <fonts count="20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0" fontId="11" fillId="0" borderId="0"/>
    <xf numFmtId="0" fontId="13" fillId="0" borderId="0"/>
    <xf numFmtId="43" fontId="1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4" fillId="0" borderId="0"/>
    <xf numFmtId="0" fontId="13" fillId="0" borderId="0"/>
    <xf numFmtId="0" fontId="17" fillId="0" borderId="0"/>
    <xf numFmtId="0" fontId="18" fillId="0" borderId="0"/>
    <xf numFmtId="0" fontId="14" fillId="0" borderId="0"/>
    <xf numFmtId="0" fontId="1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16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5" fillId="2" borderId="1" xfId="4" applyNumberFormat="1" applyFont="1" applyFill="1" applyBorder="1" applyAlignment="1">
      <alignment horizontal="center" vertical="center" wrapText="1"/>
    </xf>
    <xf numFmtId="3" fontId="15" fillId="0" borderId="1" xfId="4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165" fontId="2" fillId="0" borderId="1" xfId="4" applyNumberFormat="1" applyFont="1" applyBorder="1" applyAlignment="1">
      <alignment horizontal="center" vertical="center" wrapText="1"/>
    </xf>
    <xf numFmtId="0" fontId="6" fillId="2" borderId="0" xfId="0" applyFont="1" applyFill="1" applyAlignment="1"/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3" fontId="15" fillId="2" borderId="1" xfId="6" applyNumberFormat="1" applyFont="1" applyFill="1" applyBorder="1" applyAlignment="1">
      <alignment horizontal="center" vertical="center" wrapText="1"/>
    </xf>
    <xf numFmtId="3" fontId="15" fillId="0" borderId="1" xfId="6" applyNumberFormat="1" applyFont="1" applyFill="1" applyBorder="1" applyAlignment="1">
      <alignment horizontal="center" vertical="center" wrapText="1"/>
    </xf>
    <xf numFmtId="3" fontId="16" fillId="0" borderId="1" xfId="12" applyNumberFormat="1" applyFont="1" applyFill="1" applyBorder="1" applyAlignment="1">
      <alignment horizontal="center" vertical="center" wrapText="1"/>
    </xf>
    <xf numFmtId="3" fontId="16" fillId="2" borderId="1" xfId="1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9" fillId="0" borderId="1" xfId="12" applyFont="1" applyFill="1" applyBorder="1" applyAlignment="1">
      <alignment vertical="center" wrapText="1"/>
    </xf>
    <xf numFmtId="0" fontId="3" fillId="0" borderId="1" xfId="11" applyFont="1" applyBorder="1" applyAlignment="1">
      <alignment horizontal="center" vertical="center" wrapText="1"/>
    </xf>
    <xf numFmtId="0" fontId="2" fillId="0" borderId="1" xfId="11" applyFont="1" applyBorder="1" applyAlignment="1">
      <alignment vertical="center" wrapText="1"/>
    </xf>
    <xf numFmtId="0" fontId="12" fillId="0" borderId="1" xfId="11" applyFont="1" applyFill="1" applyBorder="1" applyAlignment="1">
      <alignment horizontal="center" vertical="center" wrapText="1"/>
    </xf>
    <xf numFmtId="0" fontId="12" fillId="0" borderId="1" xfId="11" applyFont="1" applyFill="1" applyBorder="1" applyAlignment="1">
      <alignment vertical="center" wrapText="1"/>
    </xf>
    <xf numFmtId="0" fontId="2" fillId="2" borderId="1" xfId="11" applyFont="1" applyFill="1" applyBorder="1" applyAlignment="1">
      <alignment vertical="center" wrapText="1"/>
    </xf>
    <xf numFmtId="0" fontId="2" fillId="2" borderId="1" xfId="11" applyFont="1" applyFill="1" applyBorder="1" applyAlignment="1">
      <alignment horizontal="left" vertical="center" wrapText="1"/>
    </xf>
    <xf numFmtId="0" fontId="2" fillId="0" borderId="1" xfId="11" applyFont="1" applyBorder="1" applyAlignment="1">
      <alignment horizontal="center" vertical="center"/>
    </xf>
    <xf numFmtId="0" fontId="12" fillId="0" borderId="1" xfId="11" applyFont="1" applyFill="1" applyBorder="1" applyAlignment="1">
      <alignment horizontal="left" vertical="center" wrapText="1"/>
    </xf>
    <xf numFmtId="0" fontId="2" fillId="0" borderId="1" xfId="11" applyFont="1" applyFill="1" applyBorder="1" applyAlignment="1">
      <alignment horizontal="left" vertical="center" wrapText="1"/>
    </xf>
    <xf numFmtId="0" fontId="19" fillId="0" borderId="1" xfId="11" applyFont="1" applyFill="1" applyBorder="1" applyAlignment="1">
      <alignment horizontal="left" vertical="center" wrapText="1"/>
    </xf>
    <xf numFmtId="0" fontId="3" fillId="0" borderId="1" xfId="11" applyFont="1" applyBorder="1" applyAlignment="1">
      <alignment horizontal="center" vertical="center"/>
    </xf>
    <xf numFmtId="0" fontId="12" fillId="2" borderId="1" xfId="12" applyFont="1" applyFill="1" applyBorder="1" applyAlignment="1">
      <alignment horizontal="left" vertical="center" wrapText="1"/>
    </xf>
    <xf numFmtId="0" fontId="2" fillId="0" borderId="1" xfId="11" applyFont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8">
    <cellStyle name="Excel Built-in Normal" xfId="8"/>
    <cellStyle name="Обычный" xfId="0" builtinId="0"/>
    <cellStyle name="Обычный 2" xfId="9"/>
    <cellStyle name="Обычный 3" xfId="10"/>
    <cellStyle name="Обычный 4" xfId="1"/>
    <cellStyle name="Обычный 4 2" xfId="11"/>
    <cellStyle name="Обычный 4 3" xfId="12"/>
    <cellStyle name="Обычный 4 4" xfId="7"/>
    <cellStyle name="Обычный 5" xfId="2"/>
    <cellStyle name="Обычный 6" xfId="5"/>
    <cellStyle name="Обычный_Лист1_1" xfId="3"/>
    <cellStyle name="Финансовый" xfId="4" builtinId="3"/>
    <cellStyle name="Финансовый 2" xfId="13"/>
    <cellStyle name="Финансовый 2 2" xfId="14"/>
    <cellStyle name="Финансовый 3" xfId="15"/>
    <cellStyle name="Финансовый 4" xfId="16"/>
    <cellStyle name="Финансовый 5" xfId="17"/>
    <cellStyle name="Финансов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tabSelected="1" view="pageBreakPreview" topLeftCell="A22" zoomScale="80" zoomScaleNormal="70" zoomScaleSheetLayoutView="80" workbookViewId="0">
      <selection activeCell="D13" sqref="D13"/>
    </sheetView>
  </sheetViews>
  <sheetFormatPr defaultRowHeight="15" x14ac:dyDescent="0.25"/>
  <cols>
    <col min="1" max="1" width="4.875" style="1" customWidth="1"/>
    <col min="2" max="2" width="14.375" style="1" customWidth="1"/>
    <col min="3" max="3" width="37.25" style="1" customWidth="1"/>
    <col min="4" max="4" width="7.375" style="1" customWidth="1"/>
    <col min="5" max="5" width="6.125" style="1" customWidth="1"/>
    <col min="6" max="6" width="6.625" style="1" customWidth="1"/>
    <col min="7" max="7" width="12.625" style="1" customWidth="1"/>
    <col min="8" max="8" width="11.5" style="1" customWidth="1"/>
    <col min="9" max="11" width="8.625" style="1" customWidth="1"/>
    <col min="12" max="12" width="24" style="1" customWidth="1"/>
    <col min="13" max="14" width="11.25" style="1" customWidth="1"/>
    <col min="15" max="16" width="7.875" style="1" customWidth="1"/>
    <col min="17" max="17" width="9.125" style="1" customWidth="1"/>
    <col min="18" max="18" width="10.25" style="1" customWidth="1"/>
    <col min="19" max="19" width="9.125" style="1" customWidth="1"/>
    <col min="20" max="20" width="10" style="1" customWidth="1"/>
    <col min="21" max="22" width="7.875" style="1" customWidth="1"/>
    <col min="23" max="23" width="9.125" style="1" customWidth="1"/>
    <col min="24" max="24" width="10.5" style="1" customWidth="1"/>
    <col min="25" max="25" width="24.375" style="1" customWidth="1"/>
    <col min="26" max="26" width="20.25" style="1" customWidth="1"/>
    <col min="27" max="16384" width="9" style="1"/>
  </cols>
  <sheetData>
    <row r="1" spans="1:26" ht="18.75" x14ac:dyDescent="0.3">
      <c r="A1" s="76" t="s">
        <v>89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</row>
    <row r="2" spans="1:26" ht="18.75" x14ac:dyDescent="0.3">
      <c r="A2" s="76" t="s">
        <v>91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4" spans="1:26" s="51" customFormat="1" x14ac:dyDescent="0.25">
      <c r="A4" s="74" t="s">
        <v>31</v>
      </c>
      <c r="B4" s="74" t="s">
        <v>32</v>
      </c>
      <c r="C4" s="74"/>
      <c r="D4" s="74"/>
      <c r="E4" s="74"/>
      <c r="F4" s="74"/>
      <c r="G4" s="74"/>
      <c r="H4" s="74" t="s">
        <v>33</v>
      </c>
      <c r="I4" s="74" t="s">
        <v>93</v>
      </c>
      <c r="J4" s="74"/>
      <c r="K4" s="74"/>
      <c r="L4" s="74"/>
      <c r="M4" s="74" t="s">
        <v>34</v>
      </c>
      <c r="N4" s="74"/>
      <c r="O4" s="74"/>
      <c r="P4" s="74"/>
      <c r="Q4" s="80" t="s">
        <v>35</v>
      </c>
      <c r="R4" s="80"/>
      <c r="S4" s="80"/>
      <c r="T4" s="80"/>
      <c r="U4" s="80"/>
      <c r="V4" s="80"/>
      <c r="W4" s="80"/>
      <c r="X4" s="80"/>
      <c r="Y4" s="74" t="s">
        <v>36</v>
      </c>
      <c r="Z4" s="74" t="s">
        <v>37</v>
      </c>
    </row>
    <row r="5" spans="1:26" s="51" customFormat="1" x14ac:dyDescent="0.25">
      <c r="A5" s="74"/>
      <c r="B5" s="74" t="s">
        <v>38</v>
      </c>
      <c r="C5" s="74" t="s">
        <v>39</v>
      </c>
      <c r="D5" s="74" t="s">
        <v>40</v>
      </c>
      <c r="E5" s="74" t="s">
        <v>41</v>
      </c>
      <c r="F5" s="74"/>
      <c r="G5" s="77" t="s">
        <v>42</v>
      </c>
      <c r="H5" s="74"/>
      <c r="I5" s="77" t="s">
        <v>43</v>
      </c>
      <c r="J5" s="77" t="s">
        <v>0</v>
      </c>
      <c r="K5" s="77" t="s">
        <v>44</v>
      </c>
      <c r="L5" s="77" t="s">
        <v>45</v>
      </c>
      <c r="M5" s="81" t="s">
        <v>46</v>
      </c>
      <c r="N5" s="82"/>
      <c r="O5" s="77" t="s">
        <v>47</v>
      </c>
      <c r="P5" s="77" t="s">
        <v>48</v>
      </c>
      <c r="Q5" s="74" t="s">
        <v>49</v>
      </c>
      <c r="R5" s="74"/>
      <c r="S5" s="79" t="s">
        <v>50</v>
      </c>
      <c r="T5" s="79"/>
      <c r="U5" s="74" t="s">
        <v>51</v>
      </c>
      <c r="V5" s="74"/>
      <c r="W5" s="74" t="s">
        <v>52</v>
      </c>
      <c r="X5" s="74"/>
      <c r="Y5" s="74"/>
      <c r="Z5" s="74"/>
    </row>
    <row r="6" spans="1:26" s="51" customFormat="1" ht="57" x14ac:dyDescent="0.25">
      <c r="A6" s="74"/>
      <c r="B6" s="74"/>
      <c r="C6" s="74"/>
      <c r="D6" s="74"/>
      <c r="E6" s="52" t="s">
        <v>92</v>
      </c>
      <c r="F6" s="52" t="s">
        <v>0</v>
      </c>
      <c r="G6" s="78"/>
      <c r="H6" s="74"/>
      <c r="I6" s="78"/>
      <c r="J6" s="78"/>
      <c r="K6" s="78"/>
      <c r="L6" s="78"/>
      <c r="M6" s="52" t="s">
        <v>53</v>
      </c>
      <c r="N6" s="52" t="s">
        <v>54</v>
      </c>
      <c r="O6" s="78"/>
      <c r="P6" s="78"/>
      <c r="Q6" s="52" t="s">
        <v>55</v>
      </c>
      <c r="R6" s="52" t="s">
        <v>56</v>
      </c>
      <c r="S6" s="52" t="s">
        <v>55</v>
      </c>
      <c r="T6" s="52" t="s">
        <v>56</v>
      </c>
      <c r="U6" s="52" t="s">
        <v>43</v>
      </c>
      <c r="V6" s="52" t="s">
        <v>0</v>
      </c>
      <c r="W6" s="52" t="s">
        <v>55</v>
      </c>
      <c r="X6" s="52" t="s">
        <v>56</v>
      </c>
      <c r="Y6" s="74"/>
      <c r="Z6" s="74"/>
    </row>
    <row r="7" spans="1:26" s="46" customFormat="1" ht="13.5" x14ac:dyDescent="0.25">
      <c r="A7" s="22">
        <v>1</v>
      </c>
      <c r="B7" s="23">
        <v>2</v>
      </c>
      <c r="C7" s="22">
        <v>3</v>
      </c>
      <c r="D7" s="23">
        <v>4</v>
      </c>
      <c r="E7" s="22">
        <v>5</v>
      </c>
      <c r="F7" s="23">
        <v>6</v>
      </c>
      <c r="G7" s="22">
        <v>7</v>
      </c>
      <c r="H7" s="23">
        <v>8</v>
      </c>
      <c r="I7" s="22">
        <v>9</v>
      </c>
      <c r="J7" s="23">
        <v>10</v>
      </c>
      <c r="K7" s="22">
        <v>11</v>
      </c>
      <c r="L7" s="23">
        <v>12</v>
      </c>
      <c r="M7" s="22">
        <v>13</v>
      </c>
      <c r="N7" s="23">
        <v>14</v>
      </c>
      <c r="O7" s="22">
        <v>15</v>
      </c>
      <c r="P7" s="23">
        <v>16</v>
      </c>
      <c r="Q7" s="22">
        <v>17</v>
      </c>
      <c r="R7" s="23">
        <v>18</v>
      </c>
      <c r="S7" s="22">
        <v>19</v>
      </c>
      <c r="T7" s="23">
        <v>20</v>
      </c>
      <c r="U7" s="22">
        <v>21</v>
      </c>
      <c r="V7" s="23">
        <v>22</v>
      </c>
      <c r="W7" s="22">
        <v>23</v>
      </c>
      <c r="X7" s="23">
        <v>24</v>
      </c>
      <c r="Y7" s="22">
        <v>25</v>
      </c>
      <c r="Z7" s="23">
        <v>26</v>
      </c>
    </row>
    <row r="8" spans="1:26" ht="150" x14ac:dyDescent="0.25">
      <c r="A8" s="4"/>
      <c r="B8" s="53" t="s">
        <v>94</v>
      </c>
      <c r="C8" s="54" t="s">
        <v>57</v>
      </c>
      <c r="D8" s="54" t="s">
        <v>58</v>
      </c>
      <c r="E8" s="25">
        <v>6052</v>
      </c>
      <c r="F8" s="25">
        <v>6217</v>
      </c>
      <c r="G8" s="56" t="s">
        <v>104</v>
      </c>
      <c r="H8" s="24"/>
      <c r="I8" s="5">
        <f>I10+I23+I31+I37</f>
        <v>1339163</v>
      </c>
      <c r="J8" s="25">
        <f>J10+J23+J31+J37</f>
        <v>1374625</v>
      </c>
      <c r="K8" s="5">
        <f>J8-I8</f>
        <v>35462</v>
      </c>
      <c r="L8" s="55" t="s">
        <v>95</v>
      </c>
      <c r="M8" s="5">
        <f>I8-N8</f>
        <v>1329163</v>
      </c>
      <c r="N8" s="5">
        <v>10000</v>
      </c>
      <c r="O8" s="5" t="s">
        <v>1</v>
      </c>
      <c r="P8" s="5" t="s">
        <v>1</v>
      </c>
      <c r="Q8" s="20">
        <v>19.678218137311521</v>
      </c>
      <c r="R8" s="43">
        <v>2.7159651369325521</v>
      </c>
      <c r="S8" s="20">
        <v>0.79999999999999716</v>
      </c>
      <c r="T8" s="20">
        <v>0.70000000000000284</v>
      </c>
      <c r="U8" s="21">
        <v>0.9399999999999995</v>
      </c>
      <c r="V8" s="21">
        <v>-0.13999999999999879</v>
      </c>
      <c r="W8" s="87" t="s">
        <v>59</v>
      </c>
      <c r="X8" s="88"/>
      <c r="Y8" s="57" t="s">
        <v>60</v>
      </c>
      <c r="Z8" s="57" t="s">
        <v>61</v>
      </c>
    </row>
    <row r="9" spans="1:26" x14ac:dyDescent="0.25">
      <c r="A9" s="90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2"/>
    </row>
    <row r="10" spans="1:26" s="19" customFormat="1" ht="71.25" x14ac:dyDescent="0.2">
      <c r="A10" s="8">
        <v>1</v>
      </c>
      <c r="B10" s="75" t="s">
        <v>62</v>
      </c>
      <c r="C10" s="58" t="s">
        <v>63</v>
      </c>
      <c r="D10" s="59" t="s">
        <v>64</v>
      </c>
      <c r="E10" s="6">
        <v>4168</v>
      </c>
      <c r="F10" s="6">
        <v>4168</v>
      </c>
      <c r="G10" s="73" t="s">
        <v>104</v>
      </c>
      <c r="H10" s="9"/>
      <c r="I10" s="6">
        <f>I11+I12+I13+I14+I15+I16+I17+I18+I19+I20+I21+I22</f>
        <v>1244487</v>
      </c>
      <c r="J10" s="6">
        <f>J11+J12+J13+J14+J15+J16+J17+J18+J19+J20+J21+J22</f>
        <v>1279949</v>
      </c>
      <c r="K10" s="6">
        <f>J10-I10</f>
        <v>35462</v>
      </c>
      <c r="L10" s="6"/>
      <c r="M10" s="6"/>
      <c r="N10" s="6"/>
      <c r="O10" s="6"/>
      <c r="P10" s="6"/>
      <c r="Q10" s="16"/>
      <c r="R10" s="16"/>
      <c r="S10" s="16"/>
      <c r="T10" s="16"/>
      <c r="U10" s="17"/>
      <c r="V10" s="17"/>
      <c r="W10" s="18"/>
      <c r="X10" s="18"/>
      <c r="Y10" s="18"/>
      <c r="Z10" s="18"/>
    </row>
    <row r="11" spans="1:26" s="3" customFormat="1" ht="60" x14ac:dyDescent="0.2">
      <c r="A11" s="12" t="s">
        <v>2</v>
      </c>
      <c r="B11" s="75"/>
      <c r="C11" s="60" t="s">
        <v>98</v>
      </c>
      <c r="D11" s="61" t="s">
        <v>64</v>
      </c>
      <c r="E11" s="38">
        <v>580</v>
      </c>
      <c r="F11" s="38">
        <v>580</v>
      </c>
      <c r="G11" s="25" t="s">
        <v>104</v>
      </c>
      <c r="H11" s="9"/>
      <c r="I11" s="37">
        <f>104984+10000</f>
        <v>114984</v>
      </c>
      <c r="J11" s="49">
        <v>121131</v>
      </c>
      <c r="K11" s="5">
        <f>J11-I11</f>
        <v>6147</v>
      </c>
      <c r="L11" s="55" t="s">
        <v>105</v>
      </c>
      <c r="M11" s="5"/>
      <c r="N11" s="5"/>
      <c r="O11" s="5"/>
      <c r="P11" s="5"/>
      <c r="Q11" s="10"/>
      <c r="R11" s="10"/>
      <c r="S11" s="10"/>
      <c r="T11" s="10"/>
      <c r="U11" s="11"/>
      <c r="V11" s="11"/>
      <c r="W11" s="9"/>
      <c r="X11" s="9"/>
      <c r="Y11" s="18"/>
      <c r="Z11" s="18"/>
    </row>
    <row r="12" spans="1:26" s="3" customFormat="1" ht="60" x14ac:dyDescent="0.2">
      <c r="A12" s="12" t="s">
        <v>3</v>
      </c>
      <c r="B12" s="75"/>
      <c r="C12" s="60" t="s">
        <v>96</v>
      </c>
      <c r="D12" s="61" t="s">
        <v>64</v>
      </c>
      <c r="E12" s="38">
        <v>659</v>
      </c>
      <c r="F12" s="38">
        <v>659</v>
      </c>
      <c r="G12" s="25" t="s">
        <v>104</v>
      </c>
      <c r="H12" s="9"/>
      <c r="I12" s="37">
        <f>324362-425+10000</f>
        <v>333937</v>
      </c>
      <c r="J12" s="49">
        <v>340775</v>
      </c>
      <c r="K12" s="5">
        <f t="shared" ref="K12:K41" si="0">J12-I12</f>
        <v>6838</v>
      </c>
      <c r="L12" s="55" t="s">
        <v>105</v>
      </c>
      <c r="M12" s="5"/>
      <c r="N12" s="5"/>
      <c r="O12" s="5"/>
      <c r="P12" s="5"/>
      <c r="Q12" s="10"/>
      <c r="R12" s="10"/>
      <c r="S12" s="10"/>
      <c r="T12" s="10"/>
      <c r="U12" s="11"/>
      <c r="V12" s="11"/>
      <c r="W12" s="9"/>
      <c r="X12" s="9"/>
      <c r="Y12" s="18"/>
      <c r="Z12" s="18"/>
    </row>
    <row r="13" spans="1:26" s="3" customFormat="1" ht="60" x14ac:dyDescent="0.2">
      <c r="A13" s="12" t="s">
        <v>4</v>
      </c>
      <c r="B13" s="75"/>
      <c r="C13" s="71" t="s">
        <v>97</v>
      </c>
      <c r="D13" s="61" t="s">
        <v>64</v>
      </c>
      <c r="E13" s="38">
        <v>178</v>
      </c>
      <c r="F13" s="38">
        <v>178</v>
      </c>
      <c r="G13" s="25" t="s">
        <v>104</v>
      </c>
      <c r="H13" s="9"/>
      <c r="I13" s="37">
        <f>133980+13219</f>
        <v>147199</v>
      </c>
      <c r="J13" s="50">
        <v>151752</v>
      </c>
      <c r="K13" s="5">
        <f t="shared" si="0"/>
        <v>4553</v>
      </c>
      <c r="L13" s="72" t="s">
        <v>105</v>
      </c>
      <c r="M13" s="5"/>
      <c r="N13" s="5"/>
      <c r="O13" s="5"/>
      <c r="P13" s="5"/>
      <c r="Q13" s="10"/>
      <c r="R13" s="10"/>
      <c r="S13" s="10"/>
      <c r="T13" s="10"/>
      <c r="U13" s="11"/>
      <c r="V13" s="11"/>
      <c r="W13" s="9"/>
      <c r="X13" s="9"/>
      <c r="Y13" s="18"/>
      <c r="Z13" s="18"/>
    </row>
    <row r="14" spans="1:26" s="3" customFormat="1" ht="60" x14ac:dyDescent="0.2">
      <c r="A14" s="12" t="s">
        <v>5</v>
      </c>
      <c r="B14" s="75"/>
      <c r="C14" s="62" t="s">
        <v>65</v>
      </c>
      <c r="D14" s="61" t="s">
        <v>64</v>
      </c>
      <c r="E14" s="38">
        <v>639</v>
      </c>
      <c r="F14" s="38">
        <v>639</v>
      </c>
      <c r="G14" s="25" t="s">
        <v>104</v>
      </c>
      <c r="H14" s="9"/>
      <c r="I14" s="37">
        <f>325605+8000</f>
        <v>333605</v>
      </c>
      <c r="J14" s="50">
        <v>349498</v>
      </c>
      <c r="K14" s="5">
        <f t="shared" si="0"/>
        <v>15893</v>
      </c>
      <c r="L14" s="72" t="s">
        <v>105</v>
      </c>
      <c r="M14" s="5"/>
      <c r="N14" s="5"/>
      <c r="O14" s="5"/>
      <c r="P14" s="5"/>
      <c r="Q14" s="10"/>
      <c r="R14" s="10"/>
      <c r="S14" s="10"/>
      <c r="T14" s="10"/>
      <c r="U14" s="11"/>
      <c r="V14" s="11"/>
      <c r="W14" s="9"/>
      <c r="X14" s="9"/>
      <c r="Y14" s="18"/>
      <c r="Z14" s="18"/>
    </row>
    <row r="15" spans="1:26" s="3" customFormat="1" ht="60" x14ac:dyDescent="0.2">
      <c r="A15" s="12" t="s">
        <v>6</v>
      </c>
      <c r="B15" s="75"/>
      <c r="C15" s="63" t="s">
        <v>99</v>
      </c>
      <c r="D15" s="61" t="s">
        <v>64</v>
      </c>
      <c r="E15" s="37">
        <v>515</v>
      </c>
      <c r="F15" s="37">
        <v>515</v>
      </c>
      <c r="G15" s="25" t="s">
        <v>104</v>
      </c>
      <c r="H15" s="9"/>
      <c r="I15" s="39">
        <f>48675+8500</f>
        <v>57175</v>
      </c>
      <c r="J15" s="47">
        <v>57864</v>
      </c>
      <c r="K15" s="5">
        <f t="shared" si="0"/>
        <v>689</v>
      </c>
      <c r="L15" s="55" t="s">
        <v>90</v>
      </c>
      <c r="M15" s="5"/>
      <c r="N15" s="5"/>
      <c r="O15" s="5"/>
      <c r="P15" s="5"/>
      <c r="Q15" s="10"/>
      <c r="R15" s="10"/>
      <c r="S15" s="10"/>
      <c r="T15" s="10"/>
      <c r="U15" s="11"/>
      <c r="V15" s="11"/>
      <c r="W15" s="9"/>
      <c r="X15" s="9"/>
      <c r="Y15" s="18"/>
      <c r="Z15" s="18"/>
    </row>
    <row r="16" spans="1:26" s="3" customFormat="1" ht="60" x14ac:dyDescent="0.2">
      <c r="A16" s="12" t="s">
        <v>7</v>
      </c>
      <c r="B16" s="75"/>
      <c r="C16" s="63" t="s">
        <v>100</v>
      </c>
      <c r="D16" s="61" t="s">
        <v>64</v>
      </c>
      <c r="E16" s="37">
        <v>147</v>
      </c>
      <c r="F16" s="37">
        <v>147</v>
      </c>
      <c r="G16" s="25" t="s">
        <v>104</v>
      </c>
      <c r="H16" s="9"/>
      <c r="I16" s="39">
        <v>11574</v>
      </c>
      <c r="J16" s="47">
        <v>11974</v>
      </c>
      <c r="K16" s="5">
        <f t="shared" si="0"/>
        <v>400</v>
      </c>
      <c r="L16" s="55" t="s">
        <v>90</v>
      </c>
      <c r="M16" s="5"/>
      <c r="N16" s="5"/>
      <c r="O16" s="5"/>
      <c r="P16" s="5"/>
      <c r="Q16" s="10"/>
      <c r="R16" s="10"/>
      <c r="S16" s="10"/>
      <c r="T16" s="10"/>
      <c r="U16" s="11"/>
      <c r="V16" s="11"/>
      <c r="W16" s="9"/>
      <c r="X16" s="9"/>
      <c r="Y16" s="18"/>
      <c r="Z16" s="18"/>
    </row>
    <row r="17" spans="1:26" s="3" customFormat="1" ht="60" x14ac:dyDescent="0.2">
      <c r="A17" s="12" t="s">
        <v>8</v>
      </c>
      <c r="B17" s="75"/>
      <c r="C17" s="63" t="s">
        <v>101</v>
      </c>
      <c r="D17" s="61" t="s">
        <v>64</v>
      </c>
      <c r="E17" s="37">
        <v>397</v>
      </c>
      <c r="F17" s="37">
        <v>397</v>
      </c>
      <c r="G17" s="25" t="s">
        <v>104</v>
      </c>
      <c r="H17" s="9"/>
      <c r="I17" s="39">
        <f>21747+6000</f>
        <v>27747</v>
      </c>
      <c r="J17" s="47">
        <v>28199</v>
      </c>
      <c r="K17" s="5">
        <f t="shared" si="0"/>
        <v>452</v>
      </c>
      <c r="L17" s="55" t="s">
        <v>90</v>
      </c>
      <c r="M17" s="5"/>
      <c r="N17" s="5"/>
      <c r="O17" s="5"/>
      <c r="P17" s="5"/>
      <c r="Q17" s="10"/>
      <c r="R17" s="10"/>
      <c r="S17" s="10"/>
      <c r="T17" s="10"/>
      <c r="U17" s="11"/>
      <c r="V17" s="11"/>
      <c r="W17" s="9"/>
      <c r="X17" s="9"/>
      <c r="Y17" s="18"/>
      <c r="Z17" s="18"/>
    </row>
    <row r="18" spans="1:26" s="3" customFormat="1" ht="60" x14ac:dyDescent="0.2">
      <c r="A18" s="12" t="s">
        <v>9</v>
      </c>
      <c r="B18" s="75"/>
      <c r="C18" s="64" t="s">
        <v>102</v>
      </c>
      <c r="D18" s="61" t="s">
        <v>64</v>
      </c>
      <c r="E18" s="38">
        <v>898</v>
      </c>
      <c r="F18" s="38">
        <v>898</v>
      </c>
      <c r="G18" s="25" t="s">
        <v>104</v>
      </c>
      <c r="H18" s="9"/>
      <c r="I18" s="39">
        <v>160794</v>
      </c>
      <c r="J18" s="48">
        <v>160794</v>
      </c>
      <c r="K18" s="5">
        <f t="shared" si="0"/>
        <v>0</v>
      </c>
      <c r="L18" s="55"/>
      <c r="M18" s="5"/>
      <c r="N18" s="5"/>
      <c r="O18" s="5"/>
      <c r="P18" s="5"/>
      <c r="Q18" s="10"/>
      <c r="R18" s="10"/>
      <c r="S18" s="10"/>
      <c r="T18" s="10"/>
      <c r="U18" s="11"/>
      <c r="V18" s="11"/>
      <c r="W18" s="9"/>
      <c r="X18" s="9"/>
      <c r="Y18" s="18"/>
      <c r="Z18" s="18"/>
    </row>
    <row r="19" spans="1:26" s="3" customFormat="1" ht="60" x14ac:dyDescent="0.2">
      <c r="A19" s="12" t="s">
        <v>10</v>
      </c>
      <c r="B19" s="75"/>
      <c r="C19" s="64" t="s">
        <v>66</v>
      </c>
      <c r="D19" s="61" t="s">
        <v>64</v>
      </c>
      <c r="E19" s="38">
        <v>155</v>
      </c>
      <c r="F19" s="38">
        <v>155</v>
      </c>
      <c r="G19" s="25" t="s">
        <v>104</v>
      </c>
      <c r="H19" s="9"/>
      <c r="I19" s="39">
        <v>23083</v>
      </c>
      <c r="J19" s="48">
        <v>23573</v>
      </c>
      <c r="K19" s="25">
        <f t="shared" si="0"/>
        <v>490</v>
      </c>
      <c r="L19" s="55" t="s">
        <v>90</v>
      </c>
      <c r="M19" s="25"/>
      <c r="N19" s="25"/>
      <c r="O19" s="25"/>
      <c r="P19" s="25"/>
      <c r="Q19" s="10"/>
      <c r="R19" s="10"/>
      <c r="S19" s="10"/>
      <c r="T19" s="10"/>
      <c r="U19" s="11"/>
      <c r="V19" s="11"/>
      <c r="W19" s="9"/>
      <c r="X19" s="9"/>
      <c r="Y19" s="18"/>
      <c r="Z19" s="18"/>
    </row>
    <row r="20" spans="1:26" s="3" customFormat="1" ht="60" x14ac:dyDescent="0.2">
      <c r="A20" s="12" t="s">
        <v>16</v>
      </c>
      <c r="B20" s="75"/>
      <c r="C20" s="64" t="s">
        <v>67</v>
      </c>
      <c r="D20" s="65" t="s">
        <v>68</v>
      </c>
      <c r="E20" s="25">
        <v>6</v>
      </c>
      <c r="F20" s="25">
        <v>6</v>
      </c>
      <c r="G20" s="25" t="s">
        <v>104</v>
      </c>
      <c r="H20" s="9"/>
      <c r="I20" s="28">
        <v>25840</v>
      </c>
      <c r="J20" s="27">
        <v>25840</v>
      </c>
      <c r="K20" s="25">
        <f t="shared" si="0"/>
        <v>0</v>
      </c>
      <c r="L20" s="25"/>
      <c r="M20" s="25"/>
      <c r="N20" s="25"/>
      <c r="O20" s="25"/>
      <c r="P20" s="25"/>
      <c r="Q20" s="10"/>
      <c r="R20" s="10"/>
      <c r="S20" s="10"/>
      <c r="T20" s="10"/>
      <c r="U20" s="11"/>
      <c r="V20" s="11"/>
      <c r="W20" s="9"/>
      <c r="X20" s="9"/>
      <c r="Y20" s="18"/>
      <c r="Z20" s="18"/>
    </row>
    <row r="21" spans="1:26" s="3" customFormat="1" ht="60" x14ac:dyDescent="0.2">
      <c r="A21" s="12" t="s">
        <v>17</v>
      </c>
      <c r="B21" s="75" t="s">
        <v>114</v>
      </c>
      <c r="C21" s="64" t="s">
        <v>69</v>
      </c>
      <c r="D21" s="65" t="s">
        <v>68</v>
      </c>
      <c r="E21" s="25">
        <v>5</v>
      </c>
      <c r="F21" s="25">
        <v>5</v>
      </c>
      <c r="G21" s="25" t="s">
        <v>104</v>
      </c>
      <c r="H21" s="9"/>
      <c r="I21" s="30">
        <v>3549</v>
      </c>
      <c r="J21" s="29">
        <v>3549</v>
      </c>
      <c r="K21" s="25">
        <f t="shared" si="0"/>
        <v>0</v>
      </c>
      <c r="L21" s="25"/>
      <c r="M21" s="25"/>
      <c r="N21" s="25"/>
      <c r="O21" s="25"/>
      <c r="P21" s="25"/>
      <c r="Q21" s="10"/>
      <c r="R21" s="10"/>
      <c r="S21" s="10"/>
      <c r="T21" s="10"/>
      <c r="U21" s="11"/>
      <c r="V21" s="11"/>
      <c r="W21" s="9"/>
      <c r="X21" s="9"/>
      <c r="Y21" s="18"/>
      <c r="Z21" s="18"/>
    </row>
    <row r="22" spans="1:26" s="3" customFormat="1" ht="60" x14ac:dyDescent="0.2">
      <c r="A22" s="12" t="s">
        <v>18</v>
      </c>
      <c r="B22" s="75"/>
      <c r="C22" s="64" t="s">
        <v>70</v>
      </c>
      <c r="D22" s="65" t="s">
        <v>68</v>
      </c>
      <c r="E22" s="5">
        <v>1</v>
      </c>
      <c r="F22" s="25">
        <v>1</v>
      </c>
      <c r="G22" s="25" t="s">
        <v>104</v>
      </c>
      <c r="H22" s="9"/>
      <c r="I22" s="30">
        <v>5000</v>
      </c>
      <c r="J22" s="26">
        <v>5000</v>
      </c>
      <c r="K22" s="25">
        <f t="shared" si="0"/>
        <v>0</v>
      </c>
      <c r="L22" s="5"/>
      <c r="M22" s="5"/>
      <c r="N22" s="5"/>
      <c r="O22" s="5"/>
      <c r="P22" s="5"/>
      <c r="Q22" s="10"/>
      <c r="R22" s="10"/>
      <c r="S22" s="10"/>
      <c r="T22" s="10"/>
      <c r="U22" s="11"/>
      <c r="V22" s="11"/>
      <c r="W22" s="9"/>
      <c r="X22" s="9"/>
      <c r="Y22" s="18"/>
      <c r="Z22" s="18"/>
    </row>
    <row r="23" spans="1:26" s="19" customFormat="1" ht="28.5" x14ac:dyDescent="0.2">
      <c r="A23" s="45">
        <v>2</v>
      </c>
      <c r="B23" s="75"/>
      <c r="C23" s="68" t="s">
        <v>78</v>
      </c>
      <c r="D23" s="69" t="s">
        <v>68</v>
      </c>
      <c r="E23" s="32">
        <f>SUM(E24:E30)</f>
        <v>10</v>
      </c>
      <c r="F23" s="32">
        <f>SUM(F24:F30)</f>
        <v>10</v>
      </c>
      <c r="G23" s="85" t="s">
        <v>104</v>
      </c>
      <c r="H23" s="18"/>
      <c r="I23" s="32">
        <f>SUM(I24:I30)</f>
        <v>26464</v>
      </c>
      <c r="J23" s="32">
        <f>SUM(J24:J30)</f>
        <v>26464</v>
      </c>
      <c r="K23" s="6">
        <f t="shared" si="0"/>
        <v>0</v>
      </c>
      <c r="L23" s="6"/>
      <c r="M23" s="6"/>
      <c r="N23" s="6"/>
      <c r="O23" s="6"/>
      <c r="P23" s="6"/>
      <c r="Q23" s="16"/>
      <c r="R23" s="16"/>
      <c r="S23" s="16"/>
      <c r="T23" s="16"/>
      <c r="U23" s="17"/>
      <c r="V23" s="17"/>
      <c r="W23" s="18"/>
      <c r="X23" s="18"/>
      <c r="Y23" s="18"/>
      <c r="Z23" s="18"/>
    </row>
    <row r="24" spans="1:26" s="19" customFormat="1" ht="45" x14ac:dyDescent="0.2">
      <c r="A24" s="31" t="s">
        <v>11</v>
      </c>
      <c r="B24" s="75"/>
      <c r="C24" s="66" t="s">
        <v>71</v>
      </c>
      <c r="D24" s="65" t="s">
        <v>68</v>
      </c>
      <c r="E24" s="41">
        <v>1</v>
      </c>
      <c r="F24" s="41">
        <v>1</v>
      </c>
      <c r="G24" s="86"/>
      <c r="H24" s="9"/>
      <c r="I24" s="36">
        <v>139</v>
      </c>
      <c r="J24" s="36">
        <v>139</v>
      </c>
      <c r="K24" s="25">
        <f t="shared" si="0"/>
        <v>0</v>
      </c>
      <c r="L24" s="6"/>
      <c r="M24" s="6"/>
      <c r="N24" s="6"/>
      <c r="O24" s="6"/>
      <c r="P24" s="6"/>
      <c r="Q24" s="16"/>
      <c r="R24" s="16"/>
      <c r="S24" s="16"/>
      <c r="T24" s="16"/>
      <c r="U24" s="17"/>
      <c r="V24" s="17"/>
      <c r="W24" s="18"/>
      <c r="X24" s="18"/>
      <c r="Y24" s="18"/>
      <c r="Z24" s="18"/>
    </row>
    <row r="25" spans="1:26" s="19" customFormat="1" ht="15.75" x14ac:dyDescent="0.2">
      <c r="A25" s="31" t="s">
        <v>19</v>
      </c>
      <c r="B25" s="75"/>
      <c r="C25" s="66" t="s">
        <v>72</v>
      </c>
      <c r="D25" s="65" t="s">
        <v>68</v>
      </c>
      <c r="E25" s="41">
        <v>1</v>
      </c>
      <c r="F25" s="41">
        <v>1</v>
      </c>
      <c r="G25" s="86"/>
      <c r="H25" s="9"/>
      <c r="I25" s="36">
        <v>103</v>
      </c>
      <c r="J25" s="36">
        <v>103</v>
      </c>
      <c r="K25" s="25">
        <f t="shared" si="0"/>
        <v>0</v>
      </c>
      <c r="L25" s="6"/>
      <c r="M25" s="6"/>
      <c r="N25" s="6"/>
      <c r="O25" s="6"/>
      <c r="P25" s="6"/>
      <c r="Q25" s="16"/>
      <c r="R25" s="16"/>
      <c r="S25" s="16"/>
      <c r="T25" s="16"/>
      <c r="U25" s="17"/>
      <c r="V25" s="17"/>
      <c r="W25" s="18"/>
      <c r="X25" s="18"/>
      <c r="Y25" s="18"/>
      <c r="Z25" s="18"/>
    </row>
    <row r="26" spans="1:26" s="19" customFormat="1" ht="30" x14ac:dyDescent="0.2">
      <c r="A26" s="31" t="s">
        <v>20</v>
      </c>
      <c r="B26" s="75"/>
      <c r="C26" s="64" t="s">
        <v>73</v>
      </c>
      <c r="D26" s="65" t="s">
        <v>68</v>
      </c>
      <c r="E26" s="38">
        <v>1</v>
      </c>
      <c r="F26" s="38">
        <v>1</v>
      </c>
      <c r="G26" s="86"/>
      <c r="H26" s="9"/>
      <c r="I26" s="40">
        <v>8764</v>
      </c>
      <c r="J26" s="39">
        <v>8764</v>
      </c>
      <c r="K26" s="25">
        <f t="shared" si="0"/>
        <v>0</v>
      </c>
      <c r="L26" s="25"/>
      <c r="M26" s="6"/>
      <c r="N26" s="6"/>
      <c r="O26" s="6"/>
      <c r="P26" s="6"/>
      <c r="Q26" s="16"/>
      <c r="R26" s="16"/>
      <c r="S26" s="16"/>
      <c r="T26" s="16"/>
      <c r="U26" s="17"/>
      <c r="V26" s="17"/>
      <c r="W26" s="18"/>
      <c r="X26" s="18"/>
      <c r="Y26" s="18"/>
      <c r="Z26" s="18"/>
    </row>
    <row r="27" spans="1:26" s="19" customFormat="1" ht="30" x14ac:dyDescent="0.2">
      <c r="A27" s="31" t="s">
        <v>21</v>
      </c>
      <c r="B27" s="75"/>
      <c r="C27" s="64" t="s">
        <v>74</v>
      </c>
      <c r="D27" s="65" t="s">
        <v>68</v>
      </c>
      <c r="E27" s="41">
        <v>2</v>
      </c>
      <c r="F27" s="41">
        <v>2</v>
      </c>
      <c r="G27" s="86"/>
      <c r="H27" s="9"/>
      <c r="I27" s="38">
        <v>4780</v>
      </c>
      <c r="J27" s="38">
        <v>4780</v>
      </c>
      <c r="K27" s="25">
        <f t="shared" si="0"/>
        <v>0</v>
      </c>
      <c r="L27" s="25"/>
      <c r="M27" s="6"/>
      <c r="N27" s="6"/>
      <c r="O27" s="6"/>
      <c r="P27" s="6"/>
      <c r="Q27" s="16"/>
      <c r="R27" s="16"/>
      <c r="S27" s="16"/>
      <c r="T27" s="16"/>
      <c r="U27" s="17"/>
      <c r="V27" s="17"/>
      <c r="W27" s="18"/>
      <c r="X27" s="18"/>
      <c r="Y27" s="18"/>
      <c r="Z27" s="18"/>
    </row>
    <row r="28" spans="1:26" s="19" customFormat="1" ht="15.75" x14ac:dyDescent="0.2">
      <c r="A28" s="31" t="s">
        <v>22</v>
      </c>
      <c r="B28" s="75"/>
      <c r="C28" s="64" t="s">
        <v>75</v>
      </c>
      <c r="D28" s="65" t="s">
        <v>68</v>
      </c>
      <c r="E28" s="41">
        <v>2</v>
      </c>
      <c r="F28" s="41">
        <v>2</v>
      </c>
      <c r="G28" s="86"/>
      <c r="H28" s="9"/>
      <c r="I28" s="38">
        <v>4580</v>
      </c>
      <c r="J28" s="38">
        <v>4580</v>
      </c>
      <c r="K28" s="25">
        <f t="shared" si="0"/>
        <v>0</v>
      </c>
      <c r="L28" s="6"/>
      <c r="M28" s="6"/>
      <c r="N28" s="6"/>
      <c r="O28" s="6"/>
      <c r="P28" s="6"/>
      <c r="Q28" s="16"/>
      <c r="R28" s="16"/>
      <c r="S28" s="16"/>
      <c r="T28" s="16"/>
      <c r="U28" s="17"/>
      <c r="V28" s="17"/>
      <c r="W28" s="18"/>
      <c r="X28" s="18"/>
      <c r="Y28" s="18"/>
      <c r="Z28" s="18"/>
    </row>
    <row r="29" spans="1:26" s="19" customFormat="1" ht="30" x14ac:dyDescent="0.2">
      <c r="A29" s="31" t="s">
        <v>23</v>
      </c>
      <c r="B29" s="75"/>
      <c r="C29" s="67" t="s">
        <v>76</v>
      </c>
      <c r="D29" s="65" t="s">
        <v>68</v>
      </c>
      <c r="E29" s="41">
        <v>1</v>
      </c>
      <c r="F29" s="41">
        <v>1</v>
      </c>
      <c r="G29" s="86"/>
      <c r="H29" s="9"/>
      <c r="I29" s="38">
        <v>1697</v>
      </c>
      <c r="J29" s="38">
        <v>1697</v>
      </c>
      <c r="K29" s="25">
        <f t="shared" si="0"/>
        <v>0</v>
      </c>
      <c r="L29" s="6"/>
      <c r="M29" s="6"/>
      <c r="N29" s="6"/>
      <c r="O29" s="6"/>
      <c r="P29" s="6"/>
      <c r="Q29" s="16"/>
      <c r="R29" s="16"/>
      <c r="S29" s="16"/>
      <c r="T29" s="16"/>
      <c r="U29" s="17"/>
      <c r="V29" s="17"/>
      <c r="W29" s="18"/>
      <c r="X29" s="18"/>
      <c r="Y29" s="18"/>
      <c r="Z29" s="18"/>
    </row>
    <row r="30" spans="1:26" s="19" customFormat="1" ht="45" x14ac:dyDescent="0.2">
      <c r="A30" s="31" t="s">
        <v>24</v>
      </c>
      <c r="B30" s="75"/>
      <c r="C30" s="64" t="s">
        <v>77</v>
      </c>
      <c r="D30" s="65" t="s">
        <v>68</v>
      </c>
      <c r="E30" s="41">
        <v>2</v>
      </c>
      <c r="F30" s="41">
        <v>2</v>
      </c>
      <c r="G30" s="86"/>
      <c r="H30" s="9"/>
      <c r="I30" s="38">
        <v>6401</v>
      </c>
      <c r="J30" s="38">
        <v>6401</v>
      </c>
      <c r="K30" s="25">
        <f t="shared" si="0"/>
        <v>0</v>
      </c>
      <c r="L30" s="25"/>
      <c r="M30" s="6"/>
      <c r="N30" s="6"/>
      <c r="O30" s="6"/>
      <c r="P30" s="6"/>
      <c r="Q30" s="16"/>
      <c r="R30" s="16"/>
      <c r="S30" s="16"/>
      <c r="T30" s="16"/>
      <c r="U30" s="17"/>
      <c r="V30" s="17"/>
      <c r="W30" s="18"/>
      <c r="X30" s="18"/>
      <c r="Y30" s="18"/>
      <c r="Z30" s="18"/>
    </row>
    <row r="31" spans="1:26" s="19" customFormat="1" x14ac:dyDescent="0.2">
      <c r="A31" s="8">
        <v>3</v>
      </c>
      <c r="B31" s="75"/>
      <c r="C31" s="68" t="s">
        <v>79</v>
      </c>
      <c r="D31" s="69" t="s">
        <v>68</v>
      </c>
      <c r="E31" s="32">
        <f>SUM(E32:E36)</f>
        <v>6</v>
      </c>
      <c r="F31" s="32">
        <f>SUM(F32:F36)</f>
        <v>6</v>
      </c>
      <c r="G31" s="85" t="s">
        <v>104</v>
      </c>
      <c r="H31" s="9"/>
      <c r="I31" s="32">
        <f>SUM(I32:I36)</f>
        <v>5503</v>
      </c>
      <c r="J31" s="32">
        <f>SUM(J32:J36)</f>
        <v>5503</v>
      </c>
      <c r="K31" s="32">
        <f>SUM(K32:K36)</f>
        <v>0</v>
      </c>
      <c r="L31" s="6"/>
      <c r="M31" s="6"/>
      <c r="N31" s="6"/>
      <c r="O31" s="6"/>
      <c r="P31" s="6"/>
      <c r="Q31" s="16"/>
      <c r="R31" s="16"/>
      <c r="S31" s="16"/>
      <c r="T31" s="16"/>
      <c r="U31" s="17"/>
      <c r="V31" s="17"/>
      <c r="W31" s="18"/>
      <c r="X31" s="18"/>
      <c r="Y31" s="18"/>
      <c r="Z31" s="18"/>
    </row>
    <row r="32" spans="1:26" s="3" customFormat="1" ht="15.75" x14ac:dyDescent="0.2">
      <c r="A32" s="12" t="s">
        <v>12</v>
      </c>
      <c r="B32" s="75"/>
      <c r="C32" s="64" t="s">
        <v>80</v>
      </c>
      <c r="D32" s="65" t="s">
        <v>68</v>
      </c>
      <c r="E32" s="42">
        <v>1</v>
      </c>
      <c r="F32" s="42">
        <v>1</v>
      </c>
      <c r="G32" s="86"/>
      <c r="H32" s="9"/>
      <c r="I32" s="42">
        <v>1380</v>
      </c>
      <c r="J32" s="42">
        <v>1380</v>
      </c>
      <c r="K32" s="5">
        <f t="shared" si="0"/>
        <v>0</v>
      </c>
      <c r="L32" s="5"/>
      <c r="M32" s="5"/>
      <c r="N32" s="5"/>
      <c r="O32" s="5"/>
      <c r="P32" s="5"/>
      <c r="Q32" s="10"/>
      <c r="R32" s="10"/>
      <c r="S32" s="10"/>
      <c r="T32" s="10"/>
      <c r="U32" s="11"/>
      <c r="V32" s="11"/>
      <c r="W32" s="9"/>
      <c r="X32" s="9"/>
      <c r="Y32" s="9"/>
      <c r="Z32" s="9"/>
    </row>
    <row r="33" spans="1:26" s="3" customFormat="1" ht="15.75" x14ac:dyDescent="0.2">
      <c r="A33" s="12" t="s">
        <v>27</v>
      </c>
      <c r="B33" s="75"/>
      <c r="C33" s="64" t="s">
        <v>81</v>
      </c>
      <c r="D33" s="65" t="s">
        <v>68</v>
      </c>
      <c r="E33" s="42">
        <v>1</v>
      </c>
      <c r="F33" s="42">
        <v>1</v>
      </c>
      <c r="G33" s="86"/>
      <c r="H33" s="9"/>
      <c r="I33" s="42">
        <v>740</v>
      </c>
      <c r="J33" s="42">
        <v>740</v>
      </c>
      <c r="K33" s="25">
        <f t="shared" si="0"/>
        <v>0</v>
      </c>
      <c r="L33" s="25"/>
      <c r="M33" s="25"/>
      <c r="N33" s="25"/>
      <c r="O33" s="25"/>
      <c r="P33" s="25"/>
      <c r="Q33" s="10"/>
      <c r="R33" s="10"/>
      <c r="S33" s="10"/>
      <c r="T33" s="10"/>
      <c r="U33" s="11"/>
      <c r="V33" s="11"/>
      <c r="W33" s="9"/>
      <c r="X33" s="9"/>
      <c r="Y33" s="9"/>
      <c r="Z33" s="9"/>
    </row>
    <row r="34" spans="1:26" s="3" customFormat="1" ht="15.75" x14ac:dyDescent="0.2">
      <c r="A34" s="12" t="s">
        <v>28</v>
      </c>
      <c r="B34" s="75"/>
      <c r="C34" s="64" t="s">
        <v>82</v>
      </c>
      <c r="D34" s="65" t="s">
        <v>68</v>
      </c>
      <c r="E34" s="42">
        <v>1</v>
      </c>
      <c r="F34" s="42">
        <v>1</v>
      </c>
      <c r="G34" s="86"/>
      <c r="H34" s="9"/>
      <c r="I34" s="42">
        <v>3159</v>
      </c>
      <c r="J34" s="42">
        <v>3159</v>
      </c>
      <c r="K34" s="25">
        <f t="shared" si="0"/>
        <v>0</v>
      </c>
      <c r="L34" s="25"/>
      <c r="M34" s="25"/>
      <c r="N34" s="25"/>
      <c r="O34" s="25"/>
      <c r="P34" s="25"/>
      <c r="Q34" s="10"/>
      <c r="R34" s="10"/>
      <c r="S34" s="10"/>
      <c r="T34" s="10"/>
      <c r="U34" s="11"/>
      <c r="V34" s="11"/>
      <c r="W34" s="9"/>
      <c r="X34" s="9"/>
      <c r="Y34" s="9"/>
      <c r="Z34" s="9"/>
    </row>
    <row r="35" spans="1:26" s="3" customFormat="1" ht="15.75" x14ac:dyDescent="0.2">
      <c r="A35" s="12" t="s">
        <v>29</v>
      </c>
      <c r="B35" s="75"/>
      <c r="C35" s="64" t="s">
        <v>83</v>
      </c>
      <c r="D35" s="65" t="s">
        <v>68</v>
      </c>
      <c r="E35" s="42">
        <v>1</v>
      </c>
      <c r="F35" s="42">
        <v>1</v>
      </c>
      <c r="G35" s="86"/>
      <c r="H35" s="9"/>
      <c r="I35" s="42">
        <v>80</v>
      </c>
      <c r="J35" s="42">
        <v>80</v>
      </c>
      <c r="K35" s="25">
        <f t="shared" si="0"/>
        <v>0</v>
      </c>
      <c r="L35" s="25"/>
      <c r="M35" s="25"/>
      <c r="N35" s="25"/>
      <c r="O35" s="25"/>
      <c r="P35" s="25"/>
      <c r="Q35" s="10"/>
      <c r="R35" s="10"/>
      <c r="S35" s="10"/>
      <c r="T35" s="10"/>
      <c r="U35" s="11"/>
      <c r="V35" s="11"/>
      <c r="W35" s="9"/>
      <c r="X35" s="9"/>
      <c r="Y35" s="9"/>
      <c r="Z35" s="9"/>
    </row>
    <row r="36" spans="1:26" s="3" customFormat="1" ht="15.75" x14ac:dyDescent="0.2">
      <c r="A36" s="12" t="s">
        <v>30</v>
      </c>
      <c r="B36" s="75"/>
      <c r="C36" s="64" t="s">
        <v>84</v>
      </c>
      <c r="D36" s="65" t="s">
        <v>68</v>
      </c>
      <c r="E36" s="42">
        <v>2</v>
      </c>
      <c r="F36" s="42">
        <v>2</v>
      </c>
      <c r="G36" s="89"/>
      <c r="H36" s="9"/>
      <c r="I36" s="42">
        <v>144</v>
      </c>
      <c r="J36" s="42">
        <v>144</v>
      </c>
      <c r="K36" s="25">
        <f t="shared" si="0"/>
        <v>0</v>
      </c>
      <c r="L36" s="25"/>
      <c r="M36" s="25"/>
      <c r="N36" s="25"/>
      <c r="O36" s="25"/>
      <c r="P36" s="25"/>
      <c r="Q36" s="10"/>
      <c r="R36" s="10"/>
      <c r="S36" s="10"/>
      <c r="T36" s="10"/>
      <c r="U36" s="11"/>
      <c r="V36" s="11"/>
      <c r="W36" s="9"/>
      <c r="X36" s="9"/>
      <c r="Y36" s="9"/>
      <c r="Z36" s="9"/>
    </row>
    <row r="37" spans="1:26" s="19" customFormat="1" ht="28.5" x14ac:dyDescent="0.2">
      <c r="A37" s="8">
        <v>4</v>
      </c>
      <c r="B37" s="75"/>
      <c r="C37" s="68" t="s">
        <v>115</v>
      </c>
      <c r="D37" s="69" t="s">
        <v>68</v>
      </c>
      <c r="E37" s="35">
        <v>6</v>
      </c>
      <c r="F37" s="35">
        <v>6</v>
      </c>
      <c r="G37" s="85" t="s">
        <v>104</v>
      </c>
      <c r="H37" s="9"/>
      <c r="I37" s="32">
        <f>SUM(I38:I41)</f>
        <v>62709</v>
      </c>
      <c r="J37" s="32">
        <f>SUM(J38:J41)</f>
        <v>62709</v>
      </c>
      <c r="K37" s="6">
        <f t="shared" si="0"/>
        <v>0</v>
      </c>
      <c r="L37" s="6"/>
      <c r="M37" s="6"/>
      <c r="N37" s="6"/>
      <c r="O37" s="6"/>
      <c r="P37" s="6"/>
      <c r="Q37" s="16"/>
      <c r="R37" s="16"/>
      <c r="S37" s="16"/>
      <c r="T37" s="16"/>
      <c r="U37" s="17"/>
      <c r="V37" s="17"/>
      <c r="W37" s="18"/>
      <c r="X37" s="18"/>
      <c r="Y37" s="18"/>
      <c r="Z37" s="18"/>
    </row>
    <row r="38" spans="1:26" s="19" customFormat="1" ht="15.75" x14ac:dyDescent="0.2">
      <c r="A38" s="33" t="s">
        <v>13</v>
      </c>
      <c r="B38" s="75"/>
      <c r="C38" s="64" t="s">
        <v>85</v>
      </c>
      <c r="D38" s="65" t="s">
        <v>68</v>
      </c>
      <c r="E38" s="42">
        <v>2</v>
      </c>
      <c r="F38" s="42">
        <v>2</v>
      </c>
      <c r="G38" s="86"/>
      <c r="H38" s="9"/>
      <c r="I38" s="38">
        <v>31980</v>
      </c>
      <c r="J38" s="38">
        <v>31980</v>
      </c>
      <c r="K38" s="25">
        <f t="shared" si="0"/>
        <v>0</v>
      </c>
      <c r="L38" s="6"/>
      <c r="M38" s="6"/>
      <c r="N38" s="6"/>
      <c r="O38" s="6"/>
      <c r="P38" s="6"/>
      <c r="Q38" s="16"/>
      <c r="R38" s="16"/>
      <c r="S38" s="16"/>
      <c r="T38" s="16"/>
      <c r="U38" s="17"/>
      <c r="V38" s="17"/>
      <c r="W38" s="18"/>
      <c r="X38" s="18"/>
      <c r="Y38" s="18"/>
      <c r="Z38" s="18"/>
    </row>
    <row r="39" spans="1:26" s="19" customFormat="1" ht="30" x14ac:dyDescent="0.2">
      <c r="A39" s="33" t="s">
        <v>14</v>
      </c>
      <c r="B39" s="75"/>
      <c r="C39" s="64" t="s">
        <v>86</v>
      </c>
      <c r="D39" s="65" t="s">
        <v>68</v>
      </c>
      <c r="E39" s="42">
        <v>2</v>
      </c>
      <c r="F39" s="42">
        <v>2</v>
      </c>
      <c r="G39" s="86"/>
      <c r="H39" s="9"/>
      <c r="I39" s="38">
        <v>19200</v>
      </c>
      <c r="J39" s="38">
        <v>19200</v>
      </c>
      <c r="K39" s="25">
        <f t="shared" si="0"/>
        <v>0</v>
      </c>
      <c r="L39" s="6"/>
      <c r="M39" s="6"/>
      <c r="N39" s="6"/>
      <c r="O39" s="6"/>
      <c r="P39" s="6"/>
      <c r="Q39" s="16"/>
      <c r="R39" s="16"/>
      <c r="S39" s="16"/>
      <c r="T39" s="16"/>
      <c r="U39" s="17"/>
      <c r="V39" s="17"/>
      <c r="W39" s="18"/>
      <c r="X39" s="18"/>
      <c r="Y39" s="18"/>
      <c r="Z39" s="18"/>
    </row>
    <row r="40" spans="1:26" s="19" customFormat="1" ht="15.75" x14ac:dyDescent="0.2">
      <c r="A40" s="34" t="s">
        <v>25</v>
      </c>
      <c r="B40" s="75"/>
      <c r="C40" s="70" t="s">
        <v>87</v>
      </c>
      <c r="D40" s="65" t="s">
        <v>68</v>
      </c>
      <c r="E40" s="42">
        <v>1</v>
      </c>
      <c r="F40" s="42">
        <v>1</v>
      </c>
      <c r="G40" s="86"/>
      <c r="H40" s="9"/>
      <c r="I40" s="38">
        <v>529</v>
      </c>
      <c r="J40" s="38">
        <v>529</v>
      </c>
      <c r="K40" s="25">
        <f t="shared" si="0"/>
        <v>0</v>
      </c>
      <c r="L40" s="6"/>
      <c r="M40" s="6"/>
      <c r="N40" s="6"/>
      <c r="O40" s="6"/>
      <c r="P40" s="6"/>
      <c r="Q40" s="16"/>
      <c r="R40" s="16"/>
      <c r="S40" s="16"/>
      <c r="T40" s="16"/>
      <c r="U40" s="17"/>
      <c r="V40" s="17"/>
      <c r="W40" s="18"/>
      <c r="X40" s="18"/>
      <c r="Y40" s="18"/>
      <c r="Z40" s="18"/>
    </row>
    <row r="41" spans="1:26" s="19" customFormat="1" ht="15.75" x14ac:dyDescent="0.2">
      <c r="A41" s="34" t="s">
        <v>26</v>
      </c>
      <c r="B41" s="75"/>
      <c r="C41" s="64" t="s">
        <v>88</v>
      </c>
      <c r="D41" s="65" t="s">
        <v>68</v>
      </c>
      <c r="E41" s="42">
        <v>1</v>
      </c>
      <c r="F41" s="42">
        <v>1</v>
      </c>
      <c r="G41" s="86"/>
      <c r="H41" s="9"/>
      <c r="I41" s="38">
        <v>11000</v>
      </c>
      <c r="J41" s="38">
        <v>11000</v>
      </c>
      <c r="K41" s="25">
        <f t="shared" si="0"/>
        <v>0</v>
      </c>
      <c r="L41" s="6"/>
      <c r="M41" s="6"/>
      <c r="N41" s="6"/>
      <c r="O41" s="6"/>
      <c r="P41" s="6"/>
      <c r="Q41" s="16"/>
      <c r="R41" s="16"/>
      <c r="S41" s="16"/>
      <c r="T41" s="16"/>
      <c r="U41" s="17"/>
      <c r="V41" s="17"/>
      <c r="W41" s="18"/>
      <c r="X41" s="18"/>
      <c r="Y41" s="18"/>
      <c r="Z41" s="18"/>
    </row>
    <row r="42" spans="1:26" s="7" customFormat="1" x14ac:dyDescent="0.2">
      <c r="A42" s="12"/>
      <c r="B42" s="2"/>
      <c r="C42" s="2" t="s">
        <v>103</v>
      </c>
      <c r="D42" s="2"/>
      <c r="E42" s="6"/>
      <c r="F42" s="6"/>
      <c r="G42" s="6"/>
      <c r="H42" s="6"/>
      <c r="I42" s="6">
        <f>I10+I23+I31+I37</f>
        <v>1339163</v>
      </c>
      <c r="J42" s="6">
        <f>J10+J23+J31+J37</f>
        <v>1374625</v>
      </c>
      <c r="K42" s="6">
        <f>J42-I42</f>
        <v>35462</v>
      </c>
      <c r="L42" s="6"/>
      <c r="M42" s="6">
        <f>I42-N42</f>
        <v>1329163</v>
      </c>
      <c r="N42" s="6">
        <v>10000</v>
      </c>
      <c r="O42" s="6" t="s">
        <v>1</v>
      </c>
      <c r="P42" s="6" t="s">
        <v>1</v>
      </c>
      <c r="Q42" s="20">
        <f>Q8</f>
        <v>19.678218137311521</v>
      </c>
      <c r="R42" s="20">
        <f t="shared" ref="R42:V42" si="1">R8</f>
        <v>2.7159651369325521</v>
      </c>
      <c r="S42" s="20">
        <f t="shared" si="1"/>
        <v>0.79999999999999716</v>
      </c>
      <c r="T42" s="20">
        <f t="shared" si="1"/>
        <v>0.70000000000000284</v>
      </c>
      <c r="U42" s="20">
        <f t="shared" si="1"/>
        <v>0.9399999999999995</v>
      </c>
      <c r="V42" s="21">
        <f t="shared" si="1"/>
        <v>-0.13999999999999879</v>
      </c>
      <c r="W42" s="83" t="s">
        <v>59</v>
      </c>
      <c r="X42" s="84"/>
      <c r="Y42" s="6"/>
      <c r="Z42" s="6"/>
    </row>
    <row r="44" spans="1:26" s="15" customFormat="1" ht="18.75" x14ac:dyDescent="0.3">
      <c r="H44" s="13" t="s">
        <v>106</v>
      </c>
      <c r="I44" s="14"/>
      <c r="J44" s="14"/>
      <c r="K44" s="14"/>
      <c r="L44" s="14"/>
      <c r="M44" s="14"/>
      <c r="N44" s="14"/>
      <c r="O44" s="14"/>
      <c r="P44" s="14"/>
      <c r="Q44" s="13"/>
      <c r="S44" s="13" t="s">
        <v>15</v>
      </c>
    </row>
    <row r="45" spans="1:26" s="15" customFormat="1" ht="18.75" x14ac:dyDescent="0.3">
      <c r="H45" s="14"/>
      <c r="I45" s="14"/>
      <c r="J45" s="14"/>
      <c r="K45" s="14"/>
      <c r="L45" s="14"/>
      <c r="M45" s="14"/>
      <c r="N45" s="14"/>
      <c r="O45" s="14"/>
      <c r="P45" s="14"/>
      <c r="Q45" s="14"/>
      <c r="S45" s="14"/>
    </row>
    <row r="46" spans="1:26" s="15" customFormat="1" ht="18.75" x14ac:dyDescent="0.3">
      <c r="H46" s="13" t="s">
        <v>108</v>
      </c>
      <c r="I46" s="14"/>
      <c r="J46" s="14"/>
      <c r="K46" s="14"/>
      <c r="L46" s="14"/>
      <c r="M46" s="14"/>
      <c r="N46" s="14"/>
      <c r="O46" s="14"/>
      <c r="P46" s="14"/>
      <c r="Q46" s="13"/>
    </row>
    <row r="47" spans="1:26" ht="18.75" x14ac:dyDescent="0.3">
      <c r="H47" s="13" t="s">
        <v>107</v>
      </c>
      <c r="S47" s="13" t="s">
        <v>111</v>
      </c>
    </row>
    <row r="49" spans="1:20" ht="18.75" x14ac:dyDescent="0.3">
      <c r="H49" s="13" t="s">
        <v>110</v>
      </c>
      <c r="I49" s="14"/>
      <c r="J49" s="14"/>
      <c r="K49" s="14"/>
      <c r="L49" s="14"/>
      <c r="M49" s="14"/>
      <c r="N49" s="14"/>
      <c r="O49" s="14"/>
      <c r="P49" s="14"/>
      <c r="Q49" s="13"/>
      <c r="R49" s="15"/>
      <c r="S49" s="15"/>
      <c r="T49" s="15"/>
    </row>
    <row r="50" spans="1:20" ht="18.75" x14ac:dyDescent="0.3">
      <c r="H50" s="13" t="s">
        <v>109</v>
      </c>
      <c r="S50" s="13" t="s">
        <v>112</v>
      </c>
    </row>
    <row r="51" spans="1:20" x14ac:dyDescent="0.25">
      <c r="A51" s="44" t="s">
        <v>113</v>
      </c>
    </row>
  </sheetData>
  <mergeCells count="34">
    <mergeCell ref="W42:X42"/>
    <mergeCell ref="G23:G30"/>
    <mergeCell ref="G37:G41"/>
    <mergeCell ref="O5:O6"/>
    <mergeCell ref="P5:P6"/>
    <mergeCell ref="G5:G6"/>
    <mergeCell ref="W8:X8"/>
    <mergeCell ref="G31:G36"/>
    <mergeCell ref="A9:Z9"/>
    <mergeCell ref="B5:B6"/>
    <mergeCell ref="C5:C6"/>
    <mergeCell ref="D5:D6"/>
    <mergeCell ref="A1:Z1"/>
    <mergeCell ref="A2:Z2"/>
    <mergeCell ref="I5:I6"/>
    <mergeCell ref="J5:J6"/>
    <mergeCell ref="K5:K6"/>
    <mergeCell ref="L5:L6"/>
    <mergeCell ref="H4:H6"/>
    <mergeCell ref="U5:V5"/>
    <mergeCell ref="W5:X5"/>
    <mergeCell ref="S5:T5"/>
    <mergeCell ref="Q5:R5"/>
    <mergeCell ref="Y4:Y6"/>
    <mergeCell ref="Q4:X4"/>
    <mergeCell ref="B4:G4"/>
    <mergeCell ref="M5:N5"/>
    <mergeCell ref="Z4:Z6"/>
    <mergeCell ref="E5:F5"/>
    <mergeCell ref="A4:A6"/>
    <mergeCell ref="B21:B41"/>
    <mergeCell ref="I4:L4"/>
    <mergeCell ref="M4:P4"/>
    <mergeCell ref="B10:B20"/>
  </mergeCells>
  <printOptions horizontalCentered="1"/>
  <pageMargins left="0.19685039370078741" right="0.19685039370078741" top="0.78740157480314965" bottom="0.59055118110236227" header="0.31496062992125984" footer="0.31496062992125984"/>
  <pageSetup paperSize="9" scale="43" fitToHeight="0" orientation="landscape" r:id="rId1"/>
  <rowBreaks count="2" manualBreakCount="2">
    <brk id="18" max="25" man="1"/>
    <brk id="5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Талгат Абдрахман</cp:lastModifiedBy>
  <cp:lastPrinted>2020-04-30T05:29:32Z</cp:lastPrinted>
  <dcterms:created xsi:type="dcterms:W3CDTF">2018-04-25T03:47:26Z</dcterms:created>
  <dcterms:modified xsi:type="dcterms:W3CDTF">2020-04-30T05:30:51Z</dcterms:modified>
</cp:coreProperties>
</file>