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6" windowWidth="15480" windowHeight="11640"/>
  </bookViews>
  <sheets>
    <sheet name="каз.яз." sheetId="4" r:id="rId1"/>
  </sheets>
  <definedNames>
    <definedName name="_xlnm.Print_Titles" localSheetId="0">каз.яз.!$5:$7</definedName>
    <definedName name="_xlnm.Print_Area" localSheetId="0">каз.яз.!$A$1:$H$116</definedName>
  </definedNames>
  <calcPr calcId="124519"/>
</workbook>
</file>

<file path=xl/calcChain.xml><?xml version="1.0" encoding="utf-8"?>
<calcChain xmlns="http://schemas.openxmlformats.org/spreadsheetml/2006/main">
  <c r="D41" i="4"/>
  <c r="C41"/>
  <c r="D20" l="1"/>
  <c r="G19"/>
  <c r="F19"/>
  <c r="E19"/>
  <c r="G18"/>
  <c r="F18"/>
  <c r="E18"/>
  <c r="G17"/>
  <c r="F17"/>
  <c r="E17"/>
  <c r="G16"/>
  <c r="F16"/>
  <c r="E16"/>
  <c r="G15"/>
  <c r="F15"/>
  <c r="E15"/>
  <c r="G14"/>
  <c r="F14"/>
  <c r="E14"/>
  <c r="G13"/>
  <c r="F13"/>
  <c r="E13"/>
  <c r="C12"/>
  <c r="G12" s="1"/>
  <c r="G11"/>
  <c r="F11"/>
  <c r="E11"/>
  <c r="G10"/>
  <c r="F10"/>
  <c r="E10"/>
  <c r="E60"/>
  <c r="F60"/>
  <c r="G60"/>
  <c r="E61"/>
  <c r="F61"/>
  <c r="G61"/>
  <c r="E62"/>
  <c r="F62"/>
  <c r="G62"/>
  <c r="E63"/>
  <c r="F63"/>
  <c r="G63"/>
  <c r="E64"/>
  <c r="F64"/>
  <c r="G64"/>
  <c r="E65"/>
  <c r="F65"/>
  <c r="G65"/>
  <c r="E66"/>
  <c r="F66"/>
  <c r="G66"/>
  <c r="E67"/>
  <c r="F67"/>
  <c r="G67"/>
  <c r="E68"/>
  <c r="F68"/>
  <c r="G68"/>
  <c r="E69"/>
  <c r="F69"/>
  <c r="G69"/>
  <c r="E70"/>
  <c r="F70"/>
  <c r="G70"/>
  <c r="D71"/>
  <c r="F71" s="1"/>
  <c r="F72"/>
  <c r="F74"/>
  <c r="C75"/>
  <c r="D75"/>
  <c r="G75" s="1"/>
  <c r="C109"/>
  <c r="F108"/>
  <c r="G107"/>
  <c r="F107"/>
  <c r="E107"/>
  <c r="G106"/>
  <c r="F106"/>
  <c r="E106"/>
  <c r="G105"/>
  <c r="F105"/>
  <c r="E105"/>
  <c r="G104"/>
  <c r="F104"/>
  <c r="E104"/>
  <c r="G103"/>
  <c r="F103"/>
  <c r="E103"/>
  <c r="G102"/>
  <c r="F102"/>
  <c r="E102"/>
  <c r="G101"/>
  <c r="F101"/>
  <c r="E101"/>
  <c r="G100"/>
  <c r="F100"/>
  <c r="E100"/>
  <c r="D99"/>
  <c r="G99" s="1"/>
  <c r="H97"/>
  <c r="D97"/>
  <c r="C97"/>
  <c r="G97" s="1"/>
  <c r="F96"/>
  <c r="G95"/>
  <c r="F95"/>
  <c r="E95"/>
  <c r="G94"/>
  <c r="F94"/>
  <c r="E94"/>
  <c r="G93"/>
  <c r="F93"/>
  <c r="E93"/>
  <c r="G92"/>
  <c r="F92"/>
  <c r="E92"/>
  <c r="G91"/>
  <c r="F91"/>
  <c r="E91"/>
  <c r="G90"/>
  <c r="F90"/>
  <c r="E90"/>
  <c r="G89"/>
  <c r="F89"/>
  <c r="E89"/>
  <c r="G88"/>
  <c r="F88"/>
  <c r="E88"/>
  <c r="G87"/>
  <c r="F87"/>
  <c r="E87"/>
  <c r="G86"/>
  <c r="F86"/>
  <c r="E86"/>
  <c r="G85"/>
  <c r="F85"/>
  <c r="E85"/>
  <c r="G84"/>
  <c r="F84"/>
  <c r="E84"/>
  <c r="H82"/>
  <c r="C82"/>
  <c r="G81"/>
  <c r="F81"/>
  <c r="E81"/>
  <c r="G80"/>
  <c r="F80"/>
  <c r="E80"/>
  <c r="G79"/>
  <c r="F79"/>
  <c r="E79"/>
  <c r="G78"/>
  <c r="F78"/>
  <c r="E78"/>
  <c r="D77"/>
  <c r="F77" s="1"/>
  <c r="H58"/>
  <c r="D58"/>
  <c r="C58"/>
  <c r="G58" s="1"/>
  <c r="G57"/>
  <c r="F57"/>
  <c r="E57"/>
  <c r="G56"/>
  <c r="F56"/>
  <c r="E56"/>
  <c r="G55"/>
  <c r="F55"/>
  <c r="E55"/>
  <c r="G54"/>
  <c r="F54"/>
  <c r="E54"/>
  <c r="G53"/>
  <c r="F53"/>
  <c r="E53"/>
  <c r="G52"/>
  <c r="F52"/>
  <c r="E52"/>
  <c r="G51"/>
  <c r="F51"/>
  <c r="E51"/>
  <c r="G50"/>
  <c r="F50"/>
  <c r="E50"/>
  <c r="G49"/>
  <c r="F49"/>
  <c r="E49"/>
  <c r="G48"/>
  <c r="F48"/>
  <c r="E48"/>
  <c r="G47"/>
  <c r="F47"/>
  <c r="E47"/>
  <c r="G46"/>
  <c r="F46"/>
  <c r="E46"/>
  <c r="G45"/>
  <c r="F45"/>
  <c r="E45"/>
  <c r="G44"/>
  <c r="F44"/>
  <c r="E44"/>
  <c r="G43"/>
  <c r="F43"/>
  <c r="E43"/>
  <c r="D40"/>
  <c r="C40"/>
  <c r="G39"/>
  <c r="F39"/>
  <c r="E39"/>
  <c r="G38"/>
  <c r="F38"/>
  <c r="E38"/>
  <c r="G37"/>
  <c r="F37"/>
  <c r="E37"/>
  <c r="G36"/>
  <c r="F36"/>
  <c r="E36"/>
  <c r="G35"/>
  <c r="F35"/>
  <c r="E35"/>
  <c r="G34"/>
  <c r="F34"/>
  <c r="E34"/>
  <c r="G33"/>
  <c r="F33"/>
  <c r="E33"/>
  <c r="G32"/>
  <c r="F32"/>
  <c r="E32"/>
  <c r="G31"/>
  <c r="F31"/>
  <c r="E31"/>
  <c r="G30"/>
  <c r="F30"/>
  <c r="E30"/>
  <c r="G29"/>
  <c r="F29"/>
  <c r="E29"/>
  <c r="G28"/>
  <c r="F28"/>
  <c r="E28"/>
  <c r="G27"/>
  <c r="F27"/>
  <c r="E27"/>
  <c r="G26"/>
  <c r="F26"/>
  <c r="E26"/>
  <c r="G25"/>
  <c r="F25"/>
  <c r="E25"/>
  <c r="G24"/>
  <c r="F24"/>
  <c r="E24"/>
  <c r="G23"/>
  <c r="F23"/>
  <c r="E23"/>
  <c r="G22"/>
  <c r="F22"/>
  <c r="E22"/>
  <c r="H21"/>
  <c r="G40" l="1"/>
  <c r="C20"/>
  <c r="F20"/>
  <c r="C110"/>
  <c r="E77"/>
  <c r="G20"/>
  <c r="F12"/>
  <c r="E12"/>
  <c r="E20" s="1"/>
  <c r="E40"/>
  <c r="F58"/>
  <c r="F75"/>
  <c r="E75"/>
  <c r="G77"/>
  <c r="D82"/>
  <c r="G82" s="1"/>
  <c r="F97"/>
  <c r="E41"/>
  <c r="F40"/>
  <c r="E58"/>
  <c r="E97"/>
  <c r="F99"/>
  <c r="D109"/>
  <c r="E82"/>
  <c r="E99"/>
  <c r="D110" l="1"/>
  <c r="F82"/>
  <c r="F41"/>
  <c r="G41"/>
  <c r="G109"/>
  <c r="E109"/>
  <c r="F109"/>
  <c r="G110" l="1"/>
  <c r="F110"/>
  <c r="E110"/>
</calcChain>
</file>

<file path=xl/sharedStrings.xml><?xml version="1.0" encoding="utf-8"?>
<sst xmlns="http://schemas.openxmlformats.org/spreadsheetml/2006/main" count="232" uniqueCount="217">
  <si>
    <t>Доп.объем, тыс.тг.</t>
  </si>
  <si>
    <t>Ответственные исполнители</t>
  </si>
  <si>
    <t>%</t>
  </si>
  <si>
    <t>1.1</t>
  </si>
  <si>
    <t>Шонаев М.А.</t>
  </si>
  <si>
    <t>1.2</t>
  </si>
  <si>
    <t>1.3</t>
  </si>
  <si>
    <t>1.4</t>
  </si>
  <si>
    <t>1.5</t>
  </si>
  <si>
    <t>1.6</t>
  </si>
  <si>
    <t>1.7</t>
  </si>
  <si>
    <t>1.8</t>
  </si>
  <si>
    <t>1.9</t>
  </si>
  <si>
    <t>Турабаев А.</t>
  </si>
  <si>
    <t>1.10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</si>
  <si>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</si>
  <si>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</si>
  <si>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</si>
  <si>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</si>
  <si>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</si>
  <si>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</si>
  <si>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</si>
  <si>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</si>
  <si>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</si>
  <si>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</si>
  <si>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</si>
  <si>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</si>
  <si>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</si>
  <si>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</si>
  <si>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</si>
  <si>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</si>
  <si>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</si>
  <si>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</si>
  <si>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3.1</t>
  </si>
  <si>
    <t>Аманжолов С.Е.</t>
  </si>
  <si>
    <t>3.2</t>
  </si>
  <si>
    <t>Гера С.В.</t>
  </si>
  <si>
    <t>3.3</t>
  </si>
  <si>
    <t>3.4</t>
  </si>
  <si>
    <t>3.5</t>
  </si>
  <si>
    <t>Тютрин С.И.</t>
  </si>
  <si>
    <t>3.6</t>
  </si>
  <si>
    <t>3.7</t>
  </si>
  <si>
    <t>3.8</t>
  </si>
  <si>
    <t>3.9</t>
  </si>
  <si>
    <t>Служба эксплуатации</t>
  </si>
  <si>
    <t>3.10</t>
  </si>
  <si>
    <t>3.11</t>
  </si>
  <si>
    <t>3.12</t>
  </si>
  <si>
    <t>3.13</t>
  </si>
  <si>
    <t>3.14</t>
  </si>
  <si>
    <t>3.15</t>
  </si>
  <si>
    <t>4.1</t>
  </si>
  <si>
    <t>Ахметов С.С.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</si>
  <si>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</si>
  <si>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</si>
  <si>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</si>
  <si>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</si>
  <si>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</si>
  <si>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</si>
  <si>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</si>
  <si>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</si>
  <si>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</si>
  <si>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</si>
  <si>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</si>
  <si>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</si>
  <si>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</si>
  <si>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</si>
  <si>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5.1</t>
  </si>
  <si>
    <t>Каверзин В.В.</t>
  </si>
  <si>
    <t>5.2</t>
  </si>
  <si>
    <t>5.3</t>
  </si>
  <si>
    <t>Каликов С., Турабаев А.</t>
  </si>
  <si>
    <t>5.4</t>
  </si>
  <si>
    <t>Тоскин В.</t>
  </si>
  <si>
    <t>5.5</t>
  </si>
  <si>
    <t>6.1</t>
  </si>
  <si>
    <t>Ахметжанов Т.С.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</si>
  <si>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</si>
  <si>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</si>
  <si>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</si>
  <si>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</si>
  <si>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</si>
  <si>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</si>
  <si>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</si>
  <si>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</si>
  <si>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</si>
  <si>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</si>
  <si>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</si>
  <si>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</si>
  <si>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Смагулов  А.О.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</si>
  <si>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</si>
  <si>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</si>
  <si>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</si>
  <si>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</si>
  <si>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</si>
  <si>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</si>
  <si>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</si>
  <si>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</si>
  <si>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</si>
  <si>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И.о.начальника ПС</t>
  </si>
  <si>
    <t>7.10</t>
  </si>
  <si>
    <t xml:space="preserve">Факт </t>
  </si>
  <si>
    <r>
      <rPr>
        <i/>
        <sz val="10"/>
        <color indexed="8"/>
        <rFont val="Times New Roman"/>
        <family val="1"/>
        <charset val="204"/>
      </rPr>
      <t>Исп</t>
    </r>
    <r>
      <rPr>
        <sz val="10"/>
        <color indexed="8"/>
        <rFont val="Times New Roman"/>
        <family val="1"/>
        <charset val="204"/>
      </rPr>
      <t>. А. Токимбаева</t>
    </r>
  </si>
  <si>
    <t>тел. 771-233</t>
  </si>
  <si>
    <t xml:space="preserve">Инвестициялар бағыты (объектілер) </t>
  </si>
  <si>
    <t xml:space="preserve"> №1 сорғы станциясын қайта жаңарту</t>
  </si>
  <si>
    <t xml:space="preserve"> "Астана-Теплотранзит" АҚ-тың №9 сорғы станциясының жабдығын қайта жаңарту және  жаңғырту</t>
  </si>
  <si>
    <t xml:space="preserve">"Астана-Теплотранзит" АҚ бойынша жылу тораптарын қайта жаңарту (1,2 ӘТК және қосалқы орынжайды жылыту)  </t>
  </si>
  <si>
    <t xml:space="preserve">3ҚТ (33ЖМ), 2Ду 800 мм торапты қайта жаңарту   </t>
  </si>
  <si>
    <t>2-бөлім бойынша барлығы</t>
  </si>
  <si>
    <t xml:space="preserve">3-бөлім. Жабдықтың ескіргенін ауыстыру және жаңасын сатып алу </t>
  </si>
  <si>
    <t>4-бөлім.  Атқару техникасын сатып алу</t>
  </si>
  <si>
    <t>Компьютер - 1 бірл.</t>
  </si>
  <si>
    <t xml:space="preserve">Лазерлі, монохронды принтер, пішімі А4, басылым типі: 31-40 бет/мин - 3 бірл. </t>
  </si>
  <si>
    <t>КФҚ (көшіру, принтер, сканер, 4 пішімді) – 3 бірл.</t>
  </si>
  <si>
    <t>5-бөлім. Құралдар мен жүйелерді сатып алу</t>
  </si>
  <si>
    <t xml:space="preserve">УКВ диапазонының радиостанциясы – 31 бірл. </t>
  </si>
  <si>
    <t xml:space="preserve">Жиынтықтағы желіаралық экран – 1 бірл. </t>
  </si>
  <si>
    <t>Жылуды есепке алу жүйелерін (ЖЕЖ) сатып алу және монтаждау – 35 бірл.</t>
  </si>
  <si>
    <t xml:space="preserve">Құбыр НТП бағдарламалық жиынтық: «Старт» – 2 бірл. </t>
  </si>
  <si>
    <t>ОДП (орталық диспетчерлік пункт) қолданбалы бағдарламалық қамтмасыз етуін жаңғырту – 1 бірл.</t>
  </si>
  <si>
    <t xml:space="preserve">Операциялық  жүйесі және бағдарламалық қамтамасыз етілуімен 3,00GHz  жүйелі блок, (Windows XP және одан жоғары (Professionals), пернетақта, қолтетік – 11 бірл. </t>
  </si>
  <si>
    <t xml:space="preserve">СК монитор - 11 бірл. </t>
  </si>
  <si>
    <t xml:space="preserve">Лазерлі, түрлі-түсті принтер, пішімі А4, қара-ақ түсті басылым – 7 бірл. </t>
  </si>
  <si>
    <t>500VA үздіксіз қуат алу көзі – 7 бірл.</t>
  </si>
  <si>
    <t xml:space="preserve">Екі батареясы бар 2200VA үздіксіз қуат алу көзі – 1 бірл. </t>
  </si>
  <si>
    <t xml:space="preserve">Өндірісті басқарудың ақпараттық жүйесі – 1 бірл. </t>
  </si>
  <si>
    <t xml:space="preserve">Желілік жабдық: D-Link DFL-260E маршрутизаторы (Роутер) – 1 бірл. </t>
  </si>
  <si>
    <t>Switch 24-port, 10/1400/1000 D-Link желілік жабдығы – 2 бірл.</t>
  </si>
  <si>
    <t>Желілік жабдық: коммутациялық шкаф – 1 бірл.</t>
  </si>
  <si>
    <t>800VA АРС UPS үздіксіз қуат алу көзі – 4 бірл.</t>
  </si>
  <si>
    <t xml:space="preserve">Саргүл, Өленті, Современник, Өріс, Романтиктер к-лері, 2Ду 50-150 мм, ұзындығы трассаның 989 қ.м.  </t>
  </si>
  <si>
    <t xml:space="preserve">Жастар ш/а, 2, 2/1, 6, 10, 2Ду 80-400 мм, ұзындығы трассаның 397 қ.м.  </t>
  </si>
  <si>
    <t xml:space="preserve">2Ду 800мм 6-ЖМ жылу магистралын жобалау және қайта жаңарту, ұзындығы трассаның 203,5 қ.м. </t>
  </si>
  <si>
    <t xml:space="preserve">Кварцов к-сі, 4 үй бойынша 2 Ду 80-250 мм жылу трассасын жобалау және қайта жаңарту, ұзындығы трассаның 268 қ.м.   </t>
  </si>
  <si>
    <t xml:space="preserve">2-ЖТП жабдықтарын жаңғырту (Ду 800мм бекітуші арматурасын ауыстыру- 7 дана) </t>
  </si>
  <si>
    <t xml:space="preserve">11-ЖМ арасындағы жылу магистралын жобалау және құрылысы, 2 Ду 400-500мм, ұзындығы трассаның 1553 қ.м.    </t>
  </si>
  <si>
    <t xml:space="preserve">2 Ду 1000 мм 1-ЖМ жылу магистралын жобалау және қайта жаңарту, ұзындығы трассаның 433,5 қ.м.  </t>
  </si>
  <si>
    <t xml:space="preserve">Сейфуллин к-сі,  69/2, Ду 50мм, ұзындығы трассаның  41,8 қ.м.  </t>
  </si>
  <si>
    <t xml:space="preserve">Мүсірепов к-сі, 12, 2Ду 80мм, ұзындығы трассаның 23 қ.м.  </t>
  </si>
  <si>
    <t xml:space="preserve">Абылай хан даңғ., 5/2, 2Ду 50-200мм, ұзындығы трассаның 174 қ.м.  </t>
  </si>
  <si>
    <t xml:space="preserve">Ш.Жиенқұлов к-сі, 11/2,11/1 (Фурманов к-сі, 24, 26), 2Ду 50-100 мм, ұзындығы трассаның 159 қ.м.  </t>
  </si>
  <si>
    <t xml:space="preserve">Кенесары к-сі, 89, 89/6 (287-299), Севастопольский қысқа к-сі,   32-40, 2Ду 32-80 мм, ұзындығы трассаның 483,5  қ.м.  </t>
  </si>
  <si>
    <t xml:space="preserve">Абай көшесінен бастап Сейфулин көшесіне дейін Районный қысқа көшесі, 2Ду 100-150 мм, ұзындығы трассаның  379,5 қ.м.  </t>
  </si>
  <si>
    <t xml:space="preserve">Абылай хан даңғ., 27/1 (Абылай хан, 21/1), 2Ду  80мм, ұзындығы трассаның 29  қ.м.  </t>
  </si>
  <si>
    <t xml:space="preserve">Құдайбердіұлы даңғ., 20, 22, 2Ду 80/100 мм, ұзындығы трассаның 172,6 қ.м.  </t>
  </si>
  <si>
    <t xml:space="preserve">3 ш/а Майлин көшесі, 9 (3ш/а 20 т.ү.), 2Ду 100 мм, ұзындығы трассаның 75,7 қ.м.  </t>
  </si>
  <si>
    <t xml:space="preserve">Сарыарқа даңғ., 27 (Сарыарқа 89), 2Ду 50мм, ұзындығы трассаның 37,6 қ.м.  </t>
  </si>
  <si>
    <t xml:space="preserve">Жеңіс даңғылы, 51/2, 51/3  бойынша тұрғын үйлер (Мәскеу к-сі, 56/1, 56/2), 2Ду 80-100мм, ұзындығы трассаның 187,7 қ.м.  </t>
  </si>
  <si>
    <t xml:space="preserve">Агроқалашық  №25 т.ү., 2Ду 70мм, ұзындығы трассаның 39 қ.м.  </t>
  </si>
  <si>
    <t xml:space="preserve">Бейбітшілік к-сі, 39 бойынша полиитехникалық  колледж, 2Ду 80-100 мм, ұзындығы трассаның 203,5 қ.м.  </t>
  </si>
  <si>
    <t xml:space="preserve">Ш.Айманов к-сі, 20,20/1 (бұрынғы Қазақ к-сі, 70, 70/1) бойынша, 2Ду 80/100 мм, ұзындығы трассаның 144 қ.м.  </t>
  </si>
  <si>
    <t xml:space="preserve">Абай даңғ., 1, 2Ду 150мм, ұзындығы трассаның  70,7 қ.м.  </t>
  </si>
  <si>
    <t>Қайрау станогы  - 1 бірл.</t>
  </si>
  <si>
    <t>Электрмен дәнекерлетін муфталарды дәнекерлеуге арналган аппарат  - 2 бірл.</t>
  </si>
  <si>
    <t>Реактивті қуаттылықты автоматты түрде өтеудің конденсаторлық қондырғысы  - 1 бірл.</t>
  </si>
  <si>
    <t>АУМА Ду 500 мм электр жетегі  - 2 бірл.</t>
  </si>
  <si>
    <t xml:space="preserve">Өзі соратын орталықтан тепкіш сорғы - 1 бірл.  </t>
  </si>
  <si>
    <t>АВВ вакуумдық ажыратқыштармен қорғауға және басқаруға арналған АВВ REF 615,542 терминалы - 2 бірл.</t>
  </si>
  <si>
    <t>Ультрадыбыстық ақаутапқыш - 1 бірл.</t>
  </si>
  <si>
    <t xml:space="preserve">Қалтқылы тереңдік сорғы - 6 бірл.  </t>
  </si>
  <si>
    <t xml:space="preserve">Дірілдегіш жол тегістеуші машина  -2 бірл. </t>
  </si>
  <si>
    <t>МТО 300 автоматтандырылған омметрі - 1 бірл.</t>
  </si>
  <si>
    <t>Кәбілдің трассаны белгілеуінің зақымданған орнын дәл анықтау кешені  (Locator set)  - 1 бірл.</t>
  </si>
  <si>
    <t>Ду 110/400 құбыр-қабықшалары бұруларын дәнекерлеуге арналған қондырғы - 1 бірл.</t>
  </si>
  <si>
    <t>Ду 400/800 құбыр-қабықшалары бұруларын дәнекерлеуге арналған қондырғы  - 1 бірл.</t>
  </si>
  <si>
    <t>Жиынтықтаушылары бар жартылай автомат (KEMMPI)  - 4 бірл.</t>
  </si>
  <si>
    <t>6-бөлім. Көлік және арнайы механизмдерді сатып алу</t>
  </si>
  <si>
    <t xml:space="preserve">АС-машина – 1 бірл. </t>
  </si>
  <si>
    <t xml:space="preserve">Өзіаударғыш – 1 бірл. </t>
  </si>
  <si>
    <t xml:space="preserve">120 м3/сағ су төкпе сорғысы - 3 бірл. </t>
  </si>
  <si>
    <t xml:space="preserve">60 м3/сағ су төкпе сорғысы - 1 бірл. </t>
  </si>
  <si>
    <t>Автоманипулятор - 2 бірл.</t>
  </si>
  <si>
    <t>Фронтальды тиегіш – 1 бірл.</t>
  </si>
  <si>
    <t xml:space="preserve">АРТК-М көлік шеберханасы - 1 бірл. </t>
  </si>
  <si>
    <t>Автокран - 1 бірл.</t>
  </si>
  <si>
    <t xml:space="preserve">Жүк және жолаушылар автомобилі (жылу желілеріне арналған арнайы апаттық машина) – 2 бірл. </t>
  </si>
  <si>
    <t xml:space="preserve">Жүк автомобилі (4тн өзіаударғыш) - 1 бірл. </t>
  </si>
  <si>
    <t xml:space="preserve">Ашалы тиегіш - 1 бірл. </t>
  </si>
  <si>
    <t xml:space="preserve">7-бөлім. Басқа негізгі құралдарды сатып алу </t>
  </si>
  <si>
    <t>Орнатылумен ауабаптағыш – 5 дана</t>
  </si>
  <si>
    <t xml:space="preserve">Металл контейнер – 3 бірл. </t>
  </si>
  <si>
    <t xml:space="preserve">Сейф – 1 бірл. </t>
  </si>
  <si>
    <t>Кеңсе креслосы – 10 бірл.</t>
  </si>
  <si>
    <t xml:space="preserve">Реактивтерді, ауа өткізгіші бар прекурсорларды сақтауға арналған шкаф – 2 бірл. </t>
  </si>
  <si>
    <t xml:space="preserve">Өнеркәсіптік шаңсорғыш – 1 бірл. </t>
  </si>
  <si>
    <t xml:space="preserve">Құжаттарға арналған жіңішке стеллаж – 14 жиынт. </t>
  </si>
  <si>
    <t xml:space="preserve">Киімге арналған екі жақтаулы шкаф – 5 жиынт. </t>
  </si>
  <si>
    <t xml:space="preserve">Жиынтықтағы жұмыс үстелі –  12 жиынт. </t>
  </si>
  <si>
    <t xml:space="preserve">Жобаларға арналған шкаф - 2 бірл. </t>
  </si>
  <si>
    <t>"Астана-Теплотранзит" АҚ инвестициялық бағдарламасының бөлімдері бойынша барлығы</t>
  </si>
  <si>
    <t xml:space="preserve">"Астана-Теплотранзит" АҚ-тың 2015 жылғы инвестициялық бағдарламасының орындалуы туралы ақпарат </t>
  </si>
  <si>
    <t>Іске асырудың 3-інші жылы (2014 жылғы 1 қазаннан 2015 жылғы 31 желтоқсанға дейін )</t>
  </si>
  <si>
    <t xml:space="preserve">р/с № </t>
  </si>
  <si>
    <t>Бекітілді</t>
  </si>
  <si>
    <t>Орындалуы, %</t>
  </si>
  <si>
    <t>Ауытқу</t>
  </si>
  <si>
    <t>мың теңге</t>
  </si>
  <si>
    <t xml:space="preserve"> 1-бөлім. Жылу желілерін қайта жаңарту, жаңғырту</t>
  </si>
  <si>
    <t xml:space="preserve">2 (51) павильондағы жабдықты жаңғырту </t>
  </si>
  <si>
    <t xml:space="preserve">2-бөлім. 2011ж.07.12.күнгі сот шешіміне сәйкес балансқа алынған 2Ду 32-300 мм жылу желілерінің (иесіз) жобалануын есепке алумен қайта жаңарту </t>
  </si>
  <si>
    <t xml:space="preserve">Бөгенбай даңғ., 26/1, Новоапостоль шіркеуі, 2 Ду 70мм, ұзындығы трассаның 10,6 қ.м.  </t>
  </si>
  <si>
    <t>БАРЛЫҒЫ 1-2 бөлімдер</t>
  </si>
  <si>
    <t>Сорғыларды автоматты түрде басқаруға бағдарламалық қамтамасыз етуді орнатумен №8,9 сорғы станциясын толық жиынтықтауға арналған жабдық - 10 бірл.</t>
  </si>
  <si>
    <t xml:space="preserve">21,5" СК мониторы - 8 бірл. </t>
  </si>
  <si>
    <t>Компьютер - 6 бірл.</t>
  </si>
  <si>
    <t>қосымша көлем</t>
  </si>
  <si>
    <t>3-бөлім бойынша барлығы</t>
  </si>
  <si>
    <t>4-бөлім бойынша барлығы</t>
  </si>
  <si>
    <t>5-бөлім бойынша барлығы</t>
  </si>
  <si>
    <t>Жартылай тіркеме-тартқыш + п/п 12 м.– 1 бірл.</t>
  </si>
  <si>
    <t>Дәнекер. генераторы бар бульд.қайырмамен жиынтықтағы доңғалақты трактор – 4 бірл.</t>
  </si>
  <si>
    <t>6-бөлім бойынша барлығы</t>
  </si>
  <si>
    <t>7-бөлім бойынша барлығы</t>
  </si>
  <si>
    <t>7 бөлім бойынша БАРЛЫҒЫ</t>
  </si>
  <si>
    <t xml:space="preserve">1-бөлім бойынша барлығы 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</si>
</sst>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_р_."/>
    <numFmt numFmtId="166" formatCode="#,##0\ _р_."/>
  </numFmts>
  <fonts count="1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61">
    <xf numFmtId="0" fontId="0" fillId="0" borderId="0" xfId="0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7" fillId="4" borderId="2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8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49" fontId="8" fillId="4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 wrapText="1"/>
    </xf>
    <xf numFmtId="3" fontId="8" fillId="4" borderId="2" xfId="0" applyNumberFormat="1" applyFont="1" applyFill="1" applyBorder="1" applyAlignment="1">
      <alignment horizontal="center" vertical="center"/>
    </xf>
    <xf numFmtId="3" fontId="8" fillId="4" borderId="2" xfId="0" applyNumberFormat="1" applyFont="1" applyFill="1" applyBorder="1" applyAlignment="1">
      <alignment horizontal="center" vertical="center" wrapText="1"/>
    </xf>
    <xf numFmtId="3" fontId="8" fillId="5" borderId="2" xfId="0" applyNumberFormat="1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8" fillId="4" borderId="2" xfId="0" applyFont="1" applyFill="1" applyBorder="1" applyAlignment="1">
      <alignment horizontal="left" vertical="center" wrapText="1"/>
    </xf>
    <xf numFmtId="164" fontId="8" fillId="4" borderId="0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3" fontId="3" fillId="4" borderId="2" xfId="0" applyNumberFormat="1" applyFont="1" applyFill="1" applyBorder="1" applyAlignment="1">
      <alignment horizontal="center" vertical="center"/>
    </xf>
    <xf numFmtId="164" fontId="8" fillId="4" borderId="4" xfId="0" applyNumberFormat="1" applyFont="1" applyFill="1" applyBorder="1" applyAlignment="1">
      <alignment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4" borderId="2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left" vertical="center" wrapText="1"/>
    </xf>
    <xf numFmtId="3" fontId="2" fillId="4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3" fontId="1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66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/>
    </xf>
    <xf numFmtId="1" fontId="2" fillId="4" borderId="2" xfId="0" applyNumberFormat="1" applyFont="1" applyFill="1" applyBorder="1" applyAlignment="1">
      <alignment horizontal="center" vertical="center" wrapText="1"/>
    </xf>
    <xf numFmtId="1" fontId="2" fillId="4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3" fontId="8" fillId="6" borderId="0" xfId="0" applyNumberFormat="1" applyFont="1" applyFill="1" applyBorder="1" applyAlignment="1">
      <alignment horizontal="center" vertical="center" wrapText="1"/>
    </xf>
    <xf numFmtId="3" fontId="12" fillId="6" borderId="0" xfId="0" applyNumberFormat="1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left"/>
    </xf>
    <xf numFmtId="0" fontId="12" fillId="0" borderId="0" xfId="0" applyFont="1"/>
    <xf numFmtId="0" fontId="14" fillId="4" borderId="0" xfId="0" applyFont="1" applyFill="1" applyBorder="1" applyAlignment="1">
      <alignment horizontal="left" vertical="center" wrapText="1"/>
    </xf>
    <xf numFmtId="0" fontId="14" fillId="0" borderId="0" xfId="0" applyFont="1"/>
    <xf numFmtId="0" fontId="12" fillId="0" borderId="0" xfId="0" applyFont="1" applyAlignment="1">
      <alignment wrapText="1"/>
    </xf>
    <xf numFmtId="3" fontId="17" fillId="4" borderId="0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1" fillId="4" borderId="2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3" fontId="1" fillId="4" borderId="2" xfId="0" applyNumberFormat="1" applyFont="1" applyFill="1" applyBorder="1" applyAlignment="1">
      <alignment horizontal="center" vertical="center"/>
    </xf>
    <xf numFmtId="1" fontId="1" fillId="4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4" borderId="2" xfId="0" applyNumberFormat="1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 readingOrder="1"/>
    </xf>
    <xf numFmtId="0" fontId="12" fillId="0" borderId="0" xfId="0" applyFont="1" applyAlignment="1">
      <alignment horizontal="center" readingOrder="1"/>
    </xf>
    <xf numFmtId="0" fontId="13" fillId="0" borderId="0" xfId="0" applyFont="1" applyFill="1" applyBorder="1" applyAlignment="1">
      <alignment horizontal="left" vertical="center" wrapText="1" readingOrder="1"/>
    </xf>
    <xf numFmtId="0" fontId="12" fillId="0" borderId="0" xfId="0" applyFont="1" applyAlignment="1"/>
    <xf numFmtId="0" fontId="1" fillId="0" borderId="0" xfId="0" applyFont="1" applyFill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_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K116"/>
  <sheetViews>
    <sheetView tabSelected="1" view="pageBreakPreview" zoomScale="80" zoomScaleSheetLayoutView="80" workbookViewId="0">
      <pane xSplit="2" ySplit="6" topLeftCell="C93" activePane="bottomRight" state="frozen"/>
      <selection pane="topRight" activeCell="C1" sqref="C1"/>
      <selection pane="bottomLeft" activeCell="A8" sqref="A8"/>
      <selection pane="bottomRight" activeCell="C41" sqref="C41:D41"/>
    </sheetView>
  </sheetViews>
  <sheetFormatPr defaultColWidth="8.88671875" defaultRowHeight="15.6"/>
  <cols>
    <col min="1" max="1" width="6" style="3" customWidth="1"/>
    <col min="2" max="2" width="56.6640625" style="3" customWidth="1"/>
    <col min="3" max="3" width="14" style="6" customWidth="1"/>
    <col min="4" max="4" width="12.33203125" style="93" customWidth="1"/>
    <col min="5" max="5" width="15.109375" style="93" customWidth="1"/>
    <col min="6" max="6" width="11.5546875" style="3" customWidth="1"/>
    <col min="7" max="7" width="7.88671875" style="3" customWidth="1"/>
    <col min="8" max="8" width="10.33203125" style="3" hidden="1" customWidth="1"/>
    <col min="9" max="9" width="14.88671875" style="3" hidden="1" customWidth="1"/>
    <col min="10" max="10" width="17" style="1" customWidth="1"/>
    <col min="11" max="11" width="8.88671875" style="2"/>
    <col min="12" max="16384" width="8.88671875" style="3"/>
  </cols>
  <sheetData>
    <row r="2" spans="1:11">
      <c r="A2" s="6"/>
      <c r="B2" s="140" t="s">
        <v>192</v>
      </c>
      <c r="C2" s="140"/>
      <c r="D2" s="140"/>
      <c r="E2" s="140"/>
      <c r="F2" s="140"/>
      <c r="G2" s="140"/>
      <c r="H2" s="140"/>
      <c r="I2" s="140"/>
      <c r="J2" s="140"/>
    </row>
    <row r="3" spans="1:11">
      <c r="A3" s="157" t="s">
        <v>193</v>
      </c>
      <c r="B3" s="157"/>
      <c r="C3" s="157"/>
      <c r="D3" s="157"/>
      <c r="E3" s="157"/>
      <c r="F3" s="157"/>
      <c r="G3" s="157"/>
      <c r="H3" s="157"/>
      <c r="I3" s="157"/>
      <c r="J3" s="61"/>
    </row>
    <row r="4" spans="1:11" ht="21" customHeight="1">
      <c r="A4" s="4"/>
      <c r="B4" s="5"/>
      <c r="D4" s="3"/>
      <c r="E4" s="3"/>
      <c r="G4" s="97"/>
      <c r="H4" s="7"/>
      <c r="I4" s="7"/>
    </row>
    <row r="5" spans="1:11" ht="18.600000000000001" customHeight="1">
      <c r="A5" s="158" t="s">
        <v>194</v>
      </c>
      <c r="B5" s="159" t="s">
        <v>105</v>
      </c>
      <c r="C5" s="159" t="s">
        <v>195</v>
      </c>
      <c r="D5" s="159" t="s">
        <v>102</v>
      </c>
      <c r="E5" s="159" t="s">
        <v>196</v>
      </c>
      <c r="F5" s="159" t="s">
        <v>197</v>
      </c>
      <c r="G5" s="159"/>
      <c r="H5" s="160" t="s">
        <v>0</v>
      </c>
      <c r="I5" s="160" t="s">
        <v>1</v>
      </c>
    </row>
    <row r="6" spans="1:11" ht="21" customHeight="1">
      <c r="A6" s="158"/>
      <c r="B6" s="159"/>
      <c r="C6" s="159"/>
      <c r="D6" s="159"/>
      <c r="E6" s="159"/>
      <c r="F6" s="130" t="s">
        <v>198</v>
      </c>
      <c r="G6" s="130" t="s">
        <v>2</v>
      </c>
      <c r="H6" s="160"/>
      <c r="I6" s="160"/>
    </row>
    <row r="7" spans="1:11" s="17" customFormat="1" ht="13.2" customHeight="1">
      <c r="A7" s="8">
        <v>1</v>
      </c>
      <c r="B7" s="9">
        <v>2</v>
      </c>
      <c r="C7" s="10">
        <v>3</v>
      </c>
      <c r="D7" s="11">
        <v>4</v>
      </c>
      <c r="E7" s="12">
        <v>7</v>
      </c>
      <c r="F7" s="11">
        <v>8</v>
      </c>
      <c r="G7" s="12">
        <v>9</v>
      </c>
      <c r="H7" s="13">
        <v>11</v>
      </c>
      <c r="I7" s="14">
        <v>12</v>
      </c>
      <c r="J7" s="15"/>
      <c r="K7" s="16"/>
    </row>
    <row r="8" spans="1:11" s="123" customFormat="1" ht="30" customHeight="1">
      <c r="A8" s="24"/>
      <c r="B8" s="117" t="s">
        <v>191</v>
      </c>
      <c r="C8" s="116"/>
      <c r="D8" s="118"/>
      <c r="E8" s="116"/>
      <c r="F8" s="118"/>
      <c r="G8" s="119"/>
      <c r="H8" s="120"/>
      <c r="I8" s="14"/>
      <c r="J8" s="121"/>
      <c r="K8" s="122"/>
    </row>
    <row r="9" spans="1:11" s="32" customFormat="1" ht="15.6" customHeight="1">
      <c r="A9" s="108"/>
      <c r="B9" s="109" t="s">
        <v>199</v>
      </c>
      <c r="C9" s="96"/>
      <c r="D9" s="96"/>
      <c r="E9" s="96"/>
      <c r="F9" s="96"/>
      <c r="G9" s="96"/>
      <c r="H9" s="89"/>
      <c r="I9" s="89"/>
      <c r="J9" s="30"/>
      <c r="K9" s="31"/>
    </row>
    <row r="10" spans="1:11" ht="31.2" customHeight="1">
      <c r="A10" s="18" t="s">
        <v>3</v>
      </c>
      <c r="B10" s="49" t="s">
        <v>134</v>
      </c>
      <c r="C10" s="22">
        <v>79497</v>
      </c>
      <c r="D10" s="27">
        <v>79497</v>
      </c>
      <c r="E10" s="27">
        <f>D10/C10*100</f>
        <v>100</v>
      </c>
      <c r="F10" s="22">
        <f>D10-C10</f>
        <v>0</v>
      </c>
      <c r="G10" s="22">
        <f>D10/C10*100-100</f>
        <v>0</v>
      </c>
      <c r="H10" s="23"/>
      <c r="I10" s="23"/>
    </row>
    <row r="11" spans="1:11" s="32" customFormat="1" ht="31.8" customHeight="1">
      <c r="A11" s="18" t="s">
        <v>5</v>
      </c>
      <c r="B11" s="49" t="s">
        <v>136</v>
      </c>
      <c r="C11" s="22">
        <v>134855</v>
      </c>
      <c r="D11" s="27">
        <v>134855</v>
      </c>
      <c r="E11" s="27">
        <f t="shared" ref="E11:E19" si="0">D11/C11*100</f>
        <v>100</v>
      </c>
      <c r="F11" s="22">
        <f t="shared" ref="F11:F19" si="1">D11-C11</f>
        <v>0</v>
      </c>
      <c r="G11" s="22">
        <f t="shared" ref="G11:G19" si="2">D11/C11*100-100</f>
        <v>0</v>
      </c>
      <c r="H11" s="29"/>
      <c r="I11" s="150" t="s">
        <v>4</v>
      </c>
      <c r="J11" s="30"/>
      <c r="K11" s="31"/>
    </row>
    <row r="12" spans="1:11" s="32" customFormat="1" ht="49.95" customHeight="1">
      <c r="A12" s="18" t="s">
        <v>6</v>
      </c>
      <c r="B12" s="49" t="s">
        <v>135</v>
      </c>
      <c r="C12" s="22">
        <f>27706</f>
        <v>27706</v>
      </c>
      <c r="D12" s="27">
        <v>27703</v>
      </c>
      <c r="E12" s="27">
        <f t="shared" si="0"/>
        <v>99.989172020500973</v>
      </c>
      <c r="F12" s="22">
        <f t="shared" si="1"/>
        <v>-3</v>
      </c>
      <c r="G12" s="22">
        <f t="shared" si="2"/>
        <v>-1.0827979499026696E-2</v>
      </c>
      <c r="H12" s="29"/>
      <c r="I12" s="150"/>
      <c r="J12" s="34"/>
      <c r="K12" s="31"/>
    </row>
    <row r="13" spans="1:11" s="32" customFormat="1" ht="46.8" customHeight="1">
      <c r="A13" s="18" t="s">
        <v>7</v>
      </c>
      <c r="B13" s="49" t="s">
        <v>137</v>
      </c>
      <c r="C13" s="22">
        <v>303801</v>
      </c>
      <c r="D13" s="27">
        <v>304889</v>
      </c>
      <c r="E13" s="27">
        <f t="shared" si="0"/>
        <v>100.35812917008174</v>
      </c>
      <c r="F13" s="22">
        <f t="shared" si="1"/>
        <v>1088</v>
      </c>
      <c r="G13" s="22">
        <f t="shared" si="2"/>
        <v>0.35812917008173883</v>
      </c>
      <c r="H13" s="29"/>
      <c r="I13" s="150"/>
      <c r="J13" s="30"/>
      <c r="K13" s="31"/>
    </row>
    <row r="14" spans="1:11" s="32" customFormat="1" ht="31.2" customHeight="1">
      <c r="A14" s="18" t="s">
        <v>8</v>
      </c>
      <c r="B14" s="69" t="s">
        <v>138</v>
      </c>
      <c r="C14" s="22">
        <v>160230</v>
      </c>
      <c r="D14" s="27">
        <v>160231</v>
      </c>
      <c r="E14" s="27">
        <f t="shared" si="0"/>
        <v>100.00062410285216</v>
      </c>
      <c r="F14" s="22">
        <f t="shared" si="1"/>
        <v>1</v>
      </c>
      <c r="G14" s="22">
        <f t="shared" si="2"/>
        <v>6.2410285215719341E-4</v>
      </c>
      <c r="H14" s="29"/>
      <c r="I14" s="150"/>
      <c r="J14" s="30"/>
      <c r="K14" s="31"/>
    </row>
    <row r="15" spans="1:11" s="32" customFormat="1" ht="18.600000000000001" customHeight="1">
      <c r="A15" s="18" t="s">
        <v>9</v>
      </c>
      <c r="B15" s="49" t="s">
        <v>106</v>
      </c>
      <c r="C15" s="27">
        <v>85560</v>
      </c>
      <c r="D15" s="27">
        <v>74237</v>
      </c>
      <c r="E15" s="27">
        <f t="shared" si="0"/>
        <v>86.766012155212707</v>
      </c>
      <c r="F15" s="22">
        <f t="shared" si="1"/>
        <v>-11323</v>
      </c>
      <c r="G15" s="22">
        <f t="shared" si="2"/>
        <v>-13.233987844787293</v>
      </c>
      <c r="H15" s="29"/>
      <c r="I15" s="150"/>
      <c r="J15" s="30"/>
      <c r="K15" s="31"/>
    </row>
    <row r="16" spans="1:11" s="32" customFormat="1" ht="33.6" customHeight="1">
      <c r="A16" s="18" t="s">
        <v>10</v>
      </c>
      <c r="B16" s="49" t="s">
        <v>107</v>
      </c>
      <c r="C16" s="27">
        <v>96738</v>
      </c>
      <c r="D16" s="27">
        <v>110605</v>
      </c>
      <c r="E16" s="27">
        <f t="shared" si="0"/>
        <v>114.33459447166574</v>
      </c>
      <c r="F16" s="22">
        <f t="shared" si="1"/>
        <v>13867</v>
      </c>
      <c r="G16" s="22">
        <f t="shared" si="2"/>
        <v>14.334594471665739</v>
      </c>
      <c r="H16" s="26">
        <v>85560</v>
      </c>
      <c r="I16" s="151"/>
      <c r="J16" s="94"/>
      <c r="K16" s="31"/>
    </row>
    <row r="17" spans="1:11" s="32" customFormat="1" ht="19.2" customHeight="1">
      <c r="A17" s="18" t="s">
        <v>11</v>
      </c>
      <c r="B17" s="49" t="s">
        <v>200</v>
      </c>
      <c r="C17" s="27">
        <v>29194</v>
      </c>
      <c r="D17" s="27">
        <v>29194</v>
      </c>
      <c r="E17" s="27">
        <f t="shared" si="0"/>
        <v>100</v>
      </c>
      <c r="F17" s="22">
        <f t="shared" si="1"/>
        <v>0</v>
      </c>
      <c r="G17" s="22">
        <f t="shared" si="2"/>
        <v>0</v>
      </c>
      <c r="H17" s="26">
        <v>96738</v>
      </c>
      <c r="I17" s="151"/>
      <c r="J17" s="95"/>
      <c r="K17" s="31"/>
    </row>
    <row r="18" spans="1:11" s="32" customFormat="1" ht="46.2" customHeight="1">
      <c r="A18" s="18" t="s">
        <v>12</v>
      </c>
      <c r="B18" s="49" t="s">
        <v>108</v>
      </c>
      <c r="C18" s="27">
        <v>7612</v>
      </c>
      <c r="D18" s="27">
        <v>7612</v>
      </c>
      <c r="E18" s="27">
        <f t="shared" si="0"/>
        <v>100</v>
      </c>
      <c r="F18" s="22">
        <f t="shared" si="1"/>
        <v>0</v>
      </c>
      <c r="G18" s="22">
        <f t="shared" si="2"/>
        <v>0</v>
      </c>
      <c r="H18" s="26">
        <v>29194</v>
      </c>
      <c r="I18" s="150"/>
      <c r="J18" s="30"/>
      <c r="K18" s="31"/>
    </row>
    <row r="19" spans="1:11" s="32" customFormat="1" ht="22.2" customHeight="1">
      <c r="A19" s="18" t="s">
        <v>14</v>
      </c>
      <c r="B19" s="49" t="s">
        <v>109</v>
      </c>
      <c r="C19" s="27">
        <v>38586</v>
      </c>
      <c r="D19" s="27">
        <v>40472</v>
      </c>
      <c r="E19" s="27">
        <f t="shared" si="0"/>
        <v>104.8877831337791</v>
      </c>
      <c r="F19" s="22">
        <f t="shared" si="1"/>
        <v>1886</v>
      </c>
      <c r="G19" s="22">
        <f t="shared" si="2"/>
        <v>4.8877831337790951</v>
      </c>
      <c r="H19" s="26">
        <v>7612</v>
      </c>
      <c r="I19" s="98" t="s">
        <v>13</v>
      </c>
      <c r="J19" s="30"/>
      <c r="K19" s="31"/>
    </row>
    <row r="20" spans="1:11" s="32" customFormat="1" ht="16.2" customHeight="1">
      <c r="A20" s="24"/>
      <c r="B20" s="109" t="s">
        <v>216</v>
      </c>
      <c r="C20" s="96">
        <f>SUM(C10:C19)</f>
        <v>963779</v>
      </c>
      <c r="D20" s="96">
        <f>SUM(D10:D19)</f>
        <v>969295</v>
      </c>
      <c r="E20" s="96">
        <f>(E10+E11+E12+E13+E14+E15+E16+E17+E18+E19)/10</f>
        <v>100.63363150540923</v>
      </c>
      <c r="F20" s="96">
        <f>D20-C20</f>
        <v>5516</v>
      </c>
      <c r="G20" s="96">
        <f>D20/C20*100-100</f>
        <v>0.57233037864490655</v>
      </c>
      <c r="H20" s="26"/>
      <c r="I20" s="98"/>
      <c r="J20" s="30"/>
      <c r="K20" s="31"/>
    </row>
    <row r="21" spans="1:11" ht="43.8" customHeight="1">
      <c r="A21" s="108"/>
      <c r="B21" s="109" t="s">
        <v>201</v>
      </c>
      <c r="C21" s="96"/>
      <c r="D21" s="96"/>
      <c r="E21" s="96"/>
      <c r="F21" s="96"/>
      <c r="G21" s="96"/>
      <c r="H21" s="37">
        <f>SUM(H16:H19)</f>
        <v>219104</v>
      </c>
      <c r="I21" s="23"/>
    </row>
    <row r="22" spans="1:11" ht="28.8" customHeight="1">
      <c r="A22" s="18" t="s">
        <v>15</v>
      </c>
      <c r="B22" s="69" t="s">
        <v>139</v>
      </c>
      <c r="C22" s="22">
        <v>1731</v>
      </c>
      <c r="D22" s="22">
        <v>1731</v>
      </c>
      <c r="E22" s="27">
        <f>D22/C22*100</f>
        <v>100</v>
      </c>
      <c r="F22" s="22">
        <f>D22-C22</f>
        <v>0</v>
      </c>
      <c r="G22" s="22">
        <f t="shared" ref="G22:G39" si="3">D22/C22*100-100</f>
        <v>0</v>
      </c>
      <c r="H22" s="29"/>
      <c r="I22" s="149" t="s">
        <v>4</v>
      </c>
    </row>
    <row r="23" spans="1:11" ht="19.2" customHeight="1">
      <c r="A23" s="18" t="s">
        <v>16</v>
      </c>
      <c r="B23" s="69" t="s">
        <v>140</v>
      </c>
      <c r="C23" s="22">
        <v>2677</v>
      </c>
      <c r="D23" s="22">
        <v>2677</v>
      </c>
      <c r="E23" s="27">
        <f t="shared" ref="E23:E39" si="4">D23/C23*100</f>
        <v>100</v>
      </c>
      <c r="F23" s="22">
        <f t="shared" ref="F23:F39" si="5">D23-C23</f>
        <v>0</v>
      </c>
      <c r="G23" s="22">
        <f t="shared" si="3"/>
        <v>0</v>
      </c>
      <c r="H23" s="29"/>
      <c r="I23" s="149"/>
    </row>
    <row r="24" spans="1:11" ht="30.75" customHeight="1">
      <c r="A24" s="18" t="s">
        <v>17</v>
      </c>
      <c r="B24" s="69" t="s">
        <v>132</v>
      </c>
      <c r="C24" s="22">
        <v>57644</v>
      </c>
      <c r="D24" s="22">
        <v>57644</v>
      </c>
      <c r="E24" s="27">
        <f t="shared" si="4"/>
        <v>100</v>
      </c>
      <c r="F24" s="22">
        <f t="shared" si="5"/>
        <v>0</v>
      </c>
      <c r="G24" s="22">
        <f t="shared" si="3"/>
        <v>0</v>
      </c>
      <c r="H24" s="29"/>
      <c r="I24" s="149"/>
    </row>
    <row r="25" spans="1:11" ht="29.4" customHeight="1">
      <c r="A25" s="18" t="s">
        <v>18</v>
      </c>
      <c r="B25" s="69" t="s">
        <v>141</v>
      </c>
      <c r="C25" s="22">
        <v>17704</v>
      </c>
      <c r="D25" s="22">
        <v>17704</v>
      </c>
      <c r="E25" s="27">
        <f t="shared" si="4"/>
        <v>100</v>
      </c>
      <c r="F25" s="22">
        <f t="shared" si="5"/>
        <v>0</v>
      </c>
      <c r="G25" s="22">
        <f t="shared" si="3"/>
        <v>0</v>
      </c>
      <c r="H25" s="29"/>
      <c r="I25" s="149"/>
    </row>
    <row r="26" spans="1:11" ht="31.2" customHeight="1">
      <c r="A26" s="18" t="s">
        <v>19</v>
      </c>
      <c r="B26" s="69" t="s">
        <v>142</v>
      </c>
      <c r="C26" s="22">
        <v>11373</v>
      </c>
      <c r="D26" s="22">
        <v>11373</v>
      </c>
      <c r="E26" s="27">
        <f t="shared" si="4"/>
        <v>100</v>
      </c>
      <c r="F26" s="22">
        <f t="shared" si="5"/>
        <v>0</v>
      </c>
      <c r="G26" s="22">
        <f t="shared" si="3"/>
        <v>0</v>
      </c>
      <c r="H26" s="29"/>
      <c r="I26" s="149"/>
    </row>
    <row r="27" spans="1:11" ht="30" customHeight="1">
      <c r="A27" s="18" t="s">
        <v>20</v>
      </c>
      <c r="B27" s="69" t="s">
        <v>133</v>
      </c>
      <c r="C27" s="22">
        <v>61600</v>
      </c>
      <c r="D27" s="22">
        <v>61600</v>
      </c>
      <c r="E27" s="27">
        <f t="shared" si="4"/>
        <v>100</v>
      </c>
      <c r="F27" s="22">
        <f t="shared" si="5"/>
        <v>0</v>
      </c>
      <c r="G27" s="22">
        <f t="shared" si="3"/>
        <v>0</v>
      </c>
      <c r="H27" s="29"/>
      <c r="I27" s="149"/>
    </row>
    <row r="28" spans="1:11" ht="33" customHeight="1">
      <c r="A28" s="18" t="s">
        <v>21</v>
      </c>
      <c r="B28" s="69" t="s">
        <v>143</v>
      </c>
      <c r="C28" s="22">
        <v>47981</v>
      </c>
      <c r="D28" s="22">
        <v>47981</v>
      </c>
      <c r="E28" s="27">
        <f t="shared" si="4"/>
        <v>100</v>
      </c>
      <c r="F28" s="22">
        <f t="shared" si="5"/>
        <v>0</v>
      </c>
      <c r="G28" s="22">
        <f t="shared" si="3"/>
        <v>0</v>
      </c>
      <c r="H28" s="29"/>
      <c r="I28" s="149"/>
    </row>
    <row r="29" spans="1:11" ht="45.6" customHeight="1">
      <c r="A29" s="18" t="s">
        <v>22</v>
      </c>
      <c r="B29" s="69" t="s">
        <v>144</v>
      </c>
      <c r="C29" s="22">
        <v>48954</v>
      </c>
      <c r="D29" s="22">
        <v>48954</v>
      </c>
      <c r="E29" s="27">
        <f t="shared" si="4"/>
        <v>100</v>
      </c>
      <c r="F29" s="22">
        <f t="shared" si="5"/>
        <v>0</v>
      </c>
      <c r="G29" s="22">
        <f t="shared" si="3"/>
        <v>0</v>
      </c>
      <c r="H29" s="29"/>
      <c r="I29" s="149"/>
    </row>
    <row r="30" spans="1:11" ht="31.8" customHeight="1">
      <c r="A30" s="18" t="s">
        <v>23</v>
      </c>
      <c r="B30" s="69" t="s">
        <v>145</v>
      </c>
      <c r="C30" s="22">
        <v>1887</v>
      </c>
      <c r="D30" s="22">
        <v>1887</v>
      </c>
      <c r="E30" s="27">
        <f t="shared" si="4"/>
        <v>100</v>
      </c>
      <c r="F30" s="22">
        <f t="shared" si="5"/>
        <v>0</v>
      </c>
      <c r="G30" s="22">
        <f t="shared" si="3"/>
        <v>0</v>
      </c>
      <c r="H30" s="29"/>
      <c r="I30" s="149"/>
    </row>
    <row r="31" spans="1:11" ht="30" customHeight="1">
      <c r="A31" s="18" t="s">
        <v>24</v>
      </c>
      <c r="B31" s="69" t="s">
        <v>146</v>
      </c>
      <c r="C31" s="22">
        <v>12684</v>
      </c>
      <c r="D31" s="22">
        <v>12684</v>
      </c>
      <c r="E31" s="27">
        <f t="shared" si="4"/>
        <v>100</v>
      </c>
      <c r="F31" s="22">
        <f t="shared" si="5"/>
        <v>0</v>
      </c>
      <c r="G31" s="22">
        <f t="shared" si="3"/>
        <v>0</v>
      </c>
      <c r="H31" s="29"/>
      <c r="I31" s="149"/>
    </row>
    <row r="32" spans="1:11" ht="30" customHeight="1">
      <c r="A32" s="18" t="s">
        <v>25</v>
      </c>
      <c r="B32" s="69" t="s">
        <v>147</v>
      </c>
      <c r="C32" s="22">
        <v>6157</v>
      </c>
      <c r="D32" s="22">
        <v>6157</v>
      </c>
      <c r="E32" s="27">
        <f t="shared" si="4"/>
        <v>100</v>
      </c>
      <c r="F32" s="22">
        <f t="shared" si="5"/>
        <v>0</v>
      </c>
      <c r="G32" s="22">
        <f t="shared" si="3"/>
        <v>0</v>
      </c>
      <c r="H32" s="29"/>
      <c r="I32" s="149"/>
    </row>
    <row r="33" spans="1:11" ht="30" customHeight="1">
      <c r="A33" s="18" t="s">
        <v>26</v>
      </c>
      <c r="B33" s="69" t="s">
        <v>148</v>
      </c>
      <c r="C33" s="22">
        <v>1616</v>
      </c>
      <c r="D33" s="22">
        <v>1616</v>
      </c>
      <c r="E33" s="27">
        <f t="shared" si="4"/>
        <v>100</v>
      </c>
      <c r="F33" s="22">
        <f t="shared" si="5"/>
        <v>0</v>
      </c>
      <c r="G33" s="22">
        <f t="shared" si="3"/>
        <v>0</v>
      </c>
      <c r="H33" s="38"/>
      <c r="I33" s="152" t="s">
        <v>4</v>
      </c>
    </row>
    <row r="34" spans="1:11" ht="31.95" customHeight="1">
      <c r="A34" s="39" t="s">
        <v>27</v>
      </c>
      <c r="B34" s="69" t="s">
        <v>202</v>
      </c>
      <c r="C34" s="40">
        <v>1123</v>
      </c>
      <c r="D34" s="40">
        <v>1123</v>
      </c>
      <c r="E34" s="27">
        <f t="shared" si="4"/>
        <v>100</v>
      </c>
      <c r="F34" s="22">
        <f t="shared" si="5"/>
        <v>0</v>
      </c>
      <c r="G34" s="22">
        <f t="shared" si="3"/>
        <v>0</v>
      </c>
      <c r="H34" s="38"/>
      <c r="I34" s="152"/>
    </row>
    <row r="35" spans="1:11" ht="45" customHeight="1">
      <c r="A35" s="18" t="s">
        <v>28</v>
      </c>
      <c r="B35" s="69" t="s">
        <v>149</v>
      </c>
      <c r="C35" s="22">
        <v>10647</v>
      </c>
      <c r="D35" s="22">
        <v>10647</v>
      </c>
      <c r="E35" s="27">
        <f t="shared" si="4"/>
        <v>100</v>
      </c>
      <c r="F35" s="22">
        <f t="shared" si="5"/>
        <v>0</v>
      </c>
      <c r="G35" s="22">
        <f t="shared" si="3"/>
        <v>0</v>
      </c>
      <c r="H35" s="29"/>
      <c r="I35" s="152"/>
    </row>
    <row r="36" spans="1:11" ht="31.5" customHeight="1">
      <c r="A36" s="18" t="s">
        <v>29</v>
      </c>
      <c r="B36" s="69" t="s">
        <v>150</v>
      </c>
      <c r="C36" s="22">
        <v>2604.4</v>
      </c>
      <c r="D36" s="22">
        <v>2604.4</v>
      </c>
      <c r="E36" s="27">
        <f t="shared" si="4"/>
        <v>100</v>
      </c>
      <c r="F36" s="22">
        <f t="shared" si="5"/>
        <v>0</v>
      </c>
      <c r="G36" s="22">
        <f t="shared" si="3"/>
        <v>0</v>
      </c>
      <c r="H36" s="29"/>
      <c r="I36" s="152"/>
    </row>
    <row r="37" spans="1:11" ht="31.5" customHeight="1">
      <c r="A37" s="18" t="s">
        <v>30</v>
      </c>
      <c r="B37" s="69" t="s">
        <v>151</v>
      </c>
      <c r="C37" s="22">
        <v>11387</v>
      </c>
      <c r="D37" s="22">
        <v>11387</v>
      </c>
      <c r="E37" s="27">
        <f t="shared" si="4"/>
        <v>100</v>
      </c>
      <c r="F37" s="22">
        <f t="shared" si="5"/>
        <v>0</v>
      </c>
      <c r="G37" s="22">
        <f t="shared" si="3"/>
        <v>0</v>
      </c>
      <c r="H37" s="29"/>
      <c r="I37" s="152"/>
    </row>
    <row r="38" spans="1:11" ht="31.5" customHeight="1">
      <c r="A38" s="18" t="s">
        <v>31</v>
      </c>
      <c r="B38" s="69" t="s">
        <v>152</v>
      </c>
      <c r="C38" s="22">
        <v>9915.1</v>
      </c>
      <c r="D38" s="22">
        <v>9915.1</v>
      </c>
      <c r="E38" s="27">
        <f t="shared" si="4"/>
        <v>100</v>
      </c>
      <c r="F38" s="22">
        <f t="shared" si="5"/>
        <v>0</v>
      </c>
      <c r="G38" s="22">
        <f t="shared" si="3"/>
        <v>0</v>
      </c>
      <c r="H38" s="29"/>
      <c r="I38" s="152"/>
    </row>
    <row r="39" spans="1:11" ht="23.4" customHeight="1">
      <c r="A39" s="18" t="s">
        <v>32</v>
      </c>
      <c r="B39" s="69" t="s">
        <v>153</v>
      </c>
      <c r="C39" s="22">
        <v>9326</v>
      </c>
      <c r="D39" s="22">
        <v>9326</v>
      </c>
      <c r="E39" s="27">
        <f t="shared" si="4"/>
        <v>100</v>
      </c>
      <c r="F39" s="22">
        <f t="shared" si="5"/>
        <v>0</v>
      </c>
      <c r="G39" s="22">
        <f t="shared" si="3"/>
        <v>0</v>
      </c>
      <c r="H39" s="29"/>
      <c r="I39" s="153"/>
    </row>
    <row r="40" spans="1:11" s="127" customFormat="1" ht="15" customHeight="1">
      <c r="A40" s="108"/>
      <c r="B40" s="109" t="s">
        <v>110</v>
      </c>
      <c r="C40" s="96">
        <f>SUM(C22:C39)</f>
        <v>317010.5</v>
      </c>
      <c r="D40" s="96">
        <f>SUM(D22:D39)</f>
        <v>317010.5</v>
      </c>
      <c r="E40" s="96">
        <f>(E22+E23+E24+E25+E26+E27+E28+E29+E30+E31+E32+E33+E34+E35+E36+E37+E38+E39)/18</f>
        <v>100</v>
      </c>
      <c r="F40" s="96">
        <f>D40-C40</f>
        <v>0</v>
      </c>
      <c r="G40" s="96">
        <f>D40/C40*100-100</f>
        <v>0</v>
      </c>
      <c r="H40" s="124"/>
      <c r="I40" s="124"/>
      <c r="J40" s="125"/>
      <c r="K40" s="126"/>
    </row>
    <row r="41" spans="1:11" s="44" customFormat="1" ht="19.95" customHeight="1">
      <c r="A41" s="18"/>
      <c r="B41" s="19" t="s">
        <v>203</v>
      </c>
      <c r="C41" s="96">
        <f>C20+C40</f>
        <v>1280789.5</v>
      </c>
      <c r="D41" s="96">
        <f>D20+D40</f>
        <v>1286305.5</v>
      </c>
      <c r="E41" s="96">
        <f>(E23+E24+E25+E26+E27+E28+E29+E30+E31+E32+E33+E34+E35+E36+E37+E38+E39+E40)/18</f>
        <v>100</v>
      </c>
      <c r="F41" s="96">
        <f>D41-C41</f>
        <v>5516</v>
      </c>
      <c r="G41" s="96">
        <f>D41/C41*100-100</f>
        <v>0.43067186294078397</v>
      </c>
      <c r="H41" s="41"/>
      <c r="I41" s="41"/>
      <c r="J41" s="42"/>
      <c r="K41" s="43"/>
    </row>
    <row r="42" spans="1:11" s="44" customFormat="1" ht="30.6" customHeight="1">
      <c r="A42" s="45"/>
      <c r="B42" s="46" t="s">
        <v>111</v>
      </c>
      <c r="C42" s="47"/>
      <c r="D42" s="48"/>
      <c r="E42" s="96"/>
      <c r="F42" s="22"/>
      <c r="G42" s="22"/>
      <c r="H42" s="41"/>
      <c r="I42" s="41"/>
      <c r="J42" s="42"/>
      <c r="K42" s="43"/>
    </row>
    <row r="43" spans="1:11" ht="34.200000000000003" customHeight="1">
      <c r="A43" s="45" t="s">
        <v>33</v>
      </c>
      <c r="B43" s="69" t="s">
        <v>204</v>
      </c>
      <c r="C43" s="50">
        <v>54085</v>
      </c>
      <c r="D43" s="51">
        <v>54085</v>
      </c>
      <c r="E43" s="27">
        <f t="shared" ref="E43:E57" si="6">D43/C43*100</f>
        <v>100</v>
      </c>
      <c r="F43" s="22">
        <f t="shared" ref="F43:F57" si="7">D43-C43</f>
        <v>0</v>
      </c>
      <c r="G43" s="22">
        <f t="shared" ref="G43:G57" si="8">D43/C43*100-100</f>
        <v>0</v>
      </c>
      <c r="H43" s="52"/>
      <c r="I43" s="99" t="s">
        <v>34</v>
      </c>
    </row>
    <row r="44" spans="1:11" s="32" customFormat="1" ht="19.95" customHeight="1">
      <c r="A44" s="53" t="s">
        <v>35</v>
      </c>
      <c r="B44" s="69" t="s">
        <v>154</v>
      </c>
      <c r="C44" s="50">
        <v>300</v>
      </c>
      <c r="D44" s="52">
        <v>300</v>
      </c>
      <c r="E44" s="27">
        <f t="shared" si="6"/>
        <v>100</v>
      </c>
      <c r="F44" s="22">
        <f t="shared" si="7"/>
        <v>0</v>
      </c>
      <c r="G44" s="22">
        <f t="shared" si="8"/>
        <v>0</v>
      </c>
      <c r="H44" s="36"/>
      <c r="I44" s="133" t="s">
        <v>36</v>
      </c>
      <c r="J44" s="54"/>
      <c r="K44" s="31"/>
    </row>
    <row r="45" spans="1:11" s="32" customFormat="1" ht="31.5" customHeight="1">
      <c r="A45" s="53" t="s">
        <v>37</v>
      </c>
      <c r="B45" s="69" t="s">
        <v>155</v>
      </c>
      <c r="C45" s="22">
        <v>443</v>
      </c>
      <c r="D45" s="55">
        <v>443</v>
      </c>
      <c r="E45" s="27">
        <f t="shared" si="6"/>
        <v>100</v>
      </c>
      <c r="F45" s="22">
        <f t="shared" si="7"/>
        <v>0</v>
      </c>
      <c r="G45" s="22">
        <f t="shared" si="8"/>
        <v>0</v>
      </c>
      <c r="H45" s="35"/>
      <c r="I45" s="135"/>
      <c r="J45" s="30"/>
      <c r="K45" s="31"/>
    </row>
    <row r="46" spans="1:11" s="32" customFormat="1" ht="31.2" customHeight="1">
      <c r="A46" s="53" t="s">
        <v>38</v>
      </c>
      <c r="B46" s="69" t="s">
        <v>156</v>
      </c>
      <c r="C46" s="22">
        <v>3898</v>
      </c>
      <c r="D46" s="27">
        <v>3898</v>
      </c>
      <c r="E46" s="27">
        <f t="shared" si="6"/>
        <v>100</v>
      </c>
      <c r="F46" s="22">
        <f t="shared" si="7"/>
        <v>0</v>
      </c>
      <c r="G46" s="22">
        <f t="shared" si="8"/>
        <v>0</v>
      </c>
      <c r="H46" s="36"/>
      <c r="I46" s="98" t="s">
        <v>34</v>
      </c>
      <c r="J46" s="56"/>
      <c r="K46" s="31"/>
    </row>
    <row r="47" spans="1:11" ht="19.95" customHeight="1">
      <c r="A47" s="45" t="s">
        <v>39</v>
      </c>
      <c r="B47" s="69" t="s">
        <v>157</v>
      </c>
      <c r="C47" s="50">
        <v>3084</v>
      </c>
      <c r="D47" s="51">
        <v>3084</v>
      </c>
      <c r="E47" s="27">
        <f t="shared" si="6"/>
        <v>100</v>
      </c>
      <c r="F47" s="22">
        <f t="shared" si="7"/>
        <v>0</v>
      </c>
      <c r="G47" s="22">
        <f t="shared" si="8"/>
        <v>0</v>
      </c>
      <c r="H47" s="35"/>
      <c r="I47" s="154" t="s">
        <v>40</v>
      </c>
    </row>
    <row r="48" spans="1:11" ht="19.95" customHeight="1">
      <c r="A48" s="45" t="s">
        <v>41</v>
      </c>
      <c r="B48" s="69" t="s">
        <v>158</v>
      </c>
      <c r="C48" s="50">
        <v>3050</v>
      </c>
      <c r="D48" s="55">
        <v>3050</v>
      </c>
      <c r="E48" s="27">
        <f t="shared" si="6"/>
        <v>100</v>
      </c>
      <c r="F48" s="22">
        <f t="shared" si="7"/>
        <v>0</v>
      </c>
      <c r="G48" s="22">
        <f t="shared" si="8"/>
        <v>0</v>
      </c>
      <c r="H48" s="57"/>
      <c r="I48" s="153"/>
    </row>
    <row r="49" spans="1:11" ht="31.2" customHeight="1">
      <c r="A49" s="45" t="s">
        <v>42</v>
      </c>
      <c r="B49" s="69" t="s">
        <v>159</v>
      </c>
      <c r="C49" s="50">
        <v>1520</v>
      </c>
      <c r="D49" s="55">
        <v>1520</v>
      </c>
      <c r="E49" s="27">
        <f t="shared" si="6"/>
        <v>100</v>
      </c>
      <c r="F49" s="22">
        <f t="shared" si="7"/>
        <v>0</v>
      </c>
      <c r="G49" s="22">
        <f t="shared" si="8"/>
        <v>0</v>
      </c>
      <c r="H49" s="57"/>
      <c r="I49" s="99" t="s">
        <v>34</v>
      </c>
    </row>
    <row r="50" spans="1:11" ht="19.95" customHeight="1">
      <c r="A50" s="45" t="s">
        <v>43</v>
      </c>
      <c r="B50" s="69" t="s">
        <v>160</v>
      </c>
      <c r="C50" s="50">
        <v>1100</v>
      </c>
      <c r="D50" s="55">
        <v>1100</v>
      </c>
      <c r="E50" s="27">
        <f t="shared" si="6"/>
        <v>100</v>
      </c>
      <c r="F50" s="22">
        <f t="shared" si="7"/>
        <v>0</v>
      </c>
      <c r="G50" s="22">
        <f t="shared" si="8"/>
        <v>0</v>
      </c>
      <c r="H50" s="57"/>
      <c r="I50" s="98" t="s">
        <v>36</v>
      </c>
    </row>
    <row r="51" spans="1:11" ht="19.95" customHeight="1">
      <c r="A51" s="45" t="s">
        <v>44</v>
      </c>
      <c r="B51" s="69" t="s">
        <v>161</v>
      </c>
      <c r="C51" s="50">
        <v>602</v>
      </c>
      <c r="D51" s="55">
        <v>602</v>
      </c>
      <c r="E51" s="27">
        <f t="shared" si="6"/>
        <v>100</v>
      </c>
      <c r="F51" s="22">
        <f t="shared" si="7"/>
        <v>0</v>
      </c>
      <c r="G51" s="22">
        <f t="shared" si="8"/>
        <v>0</v>
      </c>
      <c r="H51" s="57"/>
      <c r="I51" s="52" t="s">
        <v>45</v>
      </c>
    </row>
    <row r="52" spans="1:11" ht="19.95" customHeight="1">
      <c r="A52" s="45" t="s">
        <v>46</v>
      </c>
      <c r="B52" s="69" t="s">
        <v>162</v>
      </c>
      <c r="C52" s="50">
        <v>354</v>
      </c>
      <c r="D52" s="55">
        <v>354</v>
      </c>
      <c r="E52" s="27">
        <f t="shared" si="6"/>
        <v>100</v>
      </c>
      <c r="F52" s="22">
        <f t="shared" si="7"/>
        <v>0</v>
      </c>
      <c r="G52" s="22">
        <f t="shared" si="8"/>
        <v>0</v>
      </c>
      <c r="H52" s="57"/>
      <c r="I52" s="52" t="s">
        <v>36</v>
      </c>
    </row>
    <row r="53" spans="1:11" ht="21.6" customHeight="1">
      <c r="A53" s="45" t="s">
        <v>47</v>
      </c>
      <c r="B53" s="49" t="s">
        <v>163</v>
      </c>
      <c r="C53" s="50">
        <v>3546</v>
      </c>
      <c r="D53" s="58">
        <v>2660</v>
      </c>
      <c r="E53" s="27">
        <f t="shared" si="6"/>
        <v>75.014100394811052</v>
      </c>
      <c r="F53" s="22">
        <f t="shared" si="7"/>
        <v>-886</v>
      </c>
      <c r="G53" s="22">
        <f t="shared" si="8"/>
        <v>-24.985899605188948</v>
      </c>
      <c r="H53" s="57"/>
      <c r="I53" s="155" t="s">
        <v>34</v>
      </c>
    </row>
    <row r="54" spans="1:11" s="6" customFormat="1" ht="32.4" customHeight="1">
      <c r="A54" s="45" t="s">
        <v>48</v>
      </c>
      <c r="B54" s="49" t="s">
        <v>164</v>
      </c>
      <c r="C54" s="50">
        <v>1934</v>
      </c>
      <c r="D54" s="58">
        <v>1340</v>
      </c>
      <c r="E54" s="27">
        <f t="shared" si="6"/>
        <v>69.286452947259562</v>
      </c>
      <c r="F54" s="22">
        <f t="shared" si="7"/>
        <v>-594</v>
      </c>
      <c r="G54" s="22">
        <f t="shared" si="8"/>
        <v>-30.713547052740438</v>
      </c>
      <c r="H54" s="60"/>
      <c r="I54" s="156"/>
      <c r="J54" s="61"/>
      <c r="K54" s="62"/>
    </row>
    <row r="55" spans="1:11" s="6" customFormat="1" ht="34.200000000000003" customHeight="1">
      <c r="A55" s="45" t="s">
        <v>49</v>
      </c>
      <c r="B55" s="69" t="s">
        <v>165</v>
      </c>
      <c r="C55" s="50">
        <v>5632</v>
      </c>
      <c r="D55" s="58">
        <v>5632</v>
      </c>
      <c r="E55" s="27">
        <f t="shared" si="6"/>
        <v>100</v>
      </c>
      <c r="F55" s="22">
        <f t="shared" si="7"/>
        <v>0</v>
      </c>
      <c r="G55" s="22">
        <f t="shared" si="8"/>
        <v>0</v>
      </c>
      <c r="H55" s="60"/>
      <c r="I55" s="141" t="s">
        <v>36</v>
      </c>
      <c r="J55" s="61"/>
      <c r="K55" s="62"/>
    </row>
    <row r="56" spans="1:11" s="6" customFormat="1" ht="31.2" customHeight="1">
      <c r="A56" s="45" t="s">
        <v>50</v>
      </c>
      <c r="B56" s="69" t="s">
        <v>166</v>
      </c>
      <c r="C56" s="50">
        <v>15063</v>
      </c>
      <c r="D56" s="58">
        <v>15063</v>
      </c>
      <c r="E56" s="27">
        <f t="shared" si="6"/>
        <v>100</v>
      </c>
      <c r="F56" s="22">
        <f t="shared" si="7"/>
        <v>0</v>
      </c>
      <c r="G56" s="22">
        <f t="shared" si="8"/>
        <v>0</v>
      </c>
      <c r="H56" s="60"/>
      <c r="I56" s="142"/>
      <c r="J56" s="61"/>
      <c r="K56" s="62"/>
    </row>
    <row r="57" spans="1:11" s="6" customFormat="1" ht="31.2" customHeight="1">
      <c r="A57" s="45" t="s">
        <v>51</v>
      </c>
      <c r="B57" s="69" t="s">
        <v>167</v>
      </c>
      <c r="C57" s="50">
        <v>6301</v>
      </c>
      <c r="D57" s="58">
        <v>0</v>
      </c>
      <c r="E57" s="27">
        <f t="shared" si="6"/>
        <v>0</v>
      </c>
      <c r="F57" s="22">
        <f t="shared" si="7"/>
        <v>-6301</v>
      </c>
      <c r="G57" s="22">
        <f t="shared" si="8"/>
        <v>-100</v>
      </c>
      <c r="H57" s="60"/>
      <c r="I57" s="143"/>
      <c r="J57" s="61"/>
      <c r="K57" s="62"/>
    </row>
    <row r="58" spans="1:11" s="32" customFormat="1" ht="19.95" customHeight="1">
      <c r="A58" s="108"/>
      <c r="B58" s="109" t="s">
        <v>208</v>
      </c>
      <c r="C58" s="96">
        <f>SUM(C43:C57)</f>
        <v>100912</v>
      </c>
      <c r="D58" s="96">
        <f>SUM(D43:D57)</f>
        <v>93131</v>
      </c>
      <c r="E58" s="96">
        <f>D58/C58*100</f>
        <v>92.289321388932933</v>
      </c>
      <c r="F58" s="96">
        <f>D58-C58</f>
        <v>-7781</v>
      </c>
      <c r="G58" s="96">
        <f>D58/C58*100-100</f>
        <v>-7.7106786110670669</v>
      </c>
      <c r="H58" s="128">
        <f>SUM(H43:H57)</f>
        <v>0</v>
      </c>
      <c r="I58" s="89"/>
      <c r="J58" s="30"/>
      <c r="K58" s="31"/>
    </row>
    <row r="59" spans="1:11" s="6" customFormat="1" ht="19.95" customHeight="1">
      <c r="A59" s="18"/>
      <c r="B59" s="46" t="s">
        <v>112</v>
      </c>
      <c r="C59" s="22"/>
      <c r="D59" s="70"/>
      <c r="E59" s="27"/>
      <c r="F59" s="22"/>
      <c r="G59" s="22"/>
      <c r="H59" s="59"/>
      <c r="I59" s="144" t="s">
        <v>53</v>
      </c>
      <c r="J59" s="61"/>
      <c r="K59" s="62"/>
    </row>
    <row r="60" spans="1:11" s="6" customFormat="1" ht="50.25" customHeight="1">
      <c r="A60" s="24" t="s">
        <v>52</v>
      </c>
      <c r="B60" s="25" t="s">
        <v>122</v>
      </c>
      <c r="C60" s="22">
        <v>1362</v>
      </c>
      <c r="D60" s="70">
        <v>1362</v>
      </c>
      <c r="E60" s="27">
        <f t="shared" ref="E60:E70" si="9">D60/C60*100</f>
        <v>100</v>
      </c>
      <c r="F60" s="22">
        <f t="shared" ref="F60:F70" si="10">D60-C60</f>
        <v>0</v>
      </c>
      <c r="G60" s="22">
        <f t="shared" ref="G60:G70" si="11">D60/C60*100-100</f>
        <v>0</v>
      </c>
      <c r="H60" s="59"/>
      <c r="I60" s="145"/>
      <c r="J60" s="61"/>
      <c r="K60" s="62"/>
    </row>
    <row r="61" spans="1:11" s="6" customFormat="1" ht="19.95" customHeight="1">
      <c r="A61" s="24" t="s">
        <v>54</v>
      </c>
      <c r="B61" s="25" t="s">
        <v>123</v>
      </c>
      <c r="C61" s="72">
        <v>213</v>
      </c>
      <c r="D61" s="70">
        <v>213</v>
      </c>
      <c r="E61" s="27">
        <f t="shared" si="9"/>
        <v>100</v>
      </c>
      <c r="F61" s="22">
        <f t="shared" si="10"/>
        <v>0</v>
      </c>
      <c r="G61" s="22">
        <f t="shared" si="11"/>
        <v>0</v>
      </c>
      <c r="H61" s="59"/>
      <c r="I61" s="145"/>
      <c r="J61" s="73"/>
      <c r="K61" s="62"/>
    </row>
    <row r="62" spans="1:11" s="6" customFormat="1" ht="32.25" customHeight="1">
      <c r="A62" s="24" t="s">
        <v>55</v>
      </c>
      <c r="B62" s="25" t="s">
        <v>124</v>
      </c>
      <c r="C62" s="72">
        <v>122</v>
      </c>
      <c r="D62" s="70">
        <v>122</v>
      </c>
      <c r="E62" s="27">
        <f t="shared" si="9"/>
        <v>100</v>
      </c>
      <c r="F62" s="22">
        <f t="shared" si="10"/>
        <v>0</v>
      </c>
      <c r="G62" s="22">
        <f t="shared" si="11"/>
        <v>0</v>
      </c>
      <c r="H62" s="59"/>
      <c r="I62" s="145"/>
      <c r="J62" s="73"/>
      <c r="K62" s="62"/>
    </row>
    <row r="63" spans="1:11" s="6" customFormat="1" ht="18.600000000000001" customHeight="1">
      <c r="A63" s="24" t="s">
        <v>56</v>
      </c>
      <c r="B63" s="25" t="s">
        <v>125</v>
      </c>
      <c r="C63" s="72">
        <v>128</v>
      </c>
      <c r="D63" s="70">
        <v>128</v>
      </c>
      <c r="E63" s="27">
        <f t="shared" si="9"/>
        <v>100</v>
      </c>
      <c r="F63" s="22">
        <f t="shared" si="10"/>
        <v>0</v>
      </c>
      <c r="G63" s="22">
        <f t="shared" si="11"/>
        <v>0</v>
      </c>
      <c r="H63" s="59"/>
      <c r="I63" s="146"/>
      <c r="J63" s="73"/>
      <c r="K63" s="62"/>
    </row>
    <row r="64" spans="1:11" s="6" customFormat="1" ht="16.2" customHeight="1">
      <c r="A64" s="24" t="s">
        <v>57</v>
      </c>
      <c r="B64" s="25" t="s">
        <v>126</v>
      </c>
      <c r="C64" s="72">
        <v>130</v>
      </c>
      <c r="D64" s="70">
        <v>130</v>
      </c>
      <c r="E64" s="27">
        <f t="shared" si="9"/>
        <v>100</v>
      </c>
      <c r="F64" s="22">
        <f t="shared" si="10"/>
        <v>0</v>
      </c>
      <c r="G64" s="22">
        <f t="shared" si="11"/>
        <v>0</v>
      </c>
      <c r="H64" s="75"/>
      <c r="I64" s="144" t="s">
        <v>53</v>
      </c>
      <c r="J64" s="61"/>
      <c r="K64" s="62"/>
    </row>
    <row r="65" spans="1:11" s="6" customFormat="1" ht="22.95" customHeight="1">
      <c r="A65" s="24" t="s">
        <v>58</v>
      </c>
      <c r="B65" s="25" t="s">
        <v>127</v>
      </c>
      <c r="C65" s="40">
        <v>7477</v>
      </c>
      <c r="D65" s="74">
        <v>7477</v>
      </c>
      <c r="E65" s="27">
        <f t="shared" si="9"/>
        <v>100</v>
      </c>
      <c r="F65" s="22">
        <f t="shared" si="10"/>
        <v>0</v>
      </c>
      <c r="G65" s="22">
        <f t="shared" si="11"/>
        <v>0</v>
      </c>
      <c r="H65" s="59"/>
      <c r="I65" s="145"/>
      <c r="J65" s="73"/>
      <c r="K65" s="62"/>
    </row>
    <row r="66" spans="1:11" s="6" customFormat="1" ht="31.2" customHeight="1">
      <c r="A66" s="24" t="s">
        <v>59</v>
      </c>
      <c r="B66" s="110" t="s">
        <v>128</v>
      </c>
      <c r="C66" s="76">
        <v>51</v>
      </c>
      <c r="D66" s="70">
        <v>51</v>
      </c>
      <c r="E66" s="27">
        <f t="shared" si="9"/>
        <v>100</v>
      </c>
      <c r="F66" s="22">
        <f t="shared" si="10"/>
        <v>0</v>
      </c>
      <c r="G66" s="22">
        <f t="shared" si="11"/>
        <v>0</v>
      </c>
      <c r="H66" s="59"/>
      <c r="I66" s="145"/>
      <c r="J66" s="73"/>
      <c r="K66" s="62"/>
    </row>
    <row r="67" spans="1:11" s="6" customFormat="1" ht="30.6" customHeight="1">
      <c r="A67" s="24" t="s">
        <v>60</v>
      </c>
      <c r="B67" s="110" t="s">
        <v>129</v>
      </c>
      <c r="C67" s="72">
        <v>92</v>
      </c>
      <c r="D67" s="70">
        <v>92</v>
      </c>
      <c r="E67" s="27">
        <f t="shared" si="9"/>
        <v>100</v>
      </c>
      <c r="F67" s="22">
        <f t="shared" si="10"/>
        <v>0</v>
      </c>
      <c r="G67" s="22">
        <f t="shared" si="11"/>
        <v>0</v>
      </c>
      <c r="H67" s="59"/>
      <c r="I67" s="145"/>
      <c r="J67" s="73"/>
      <c r="K67" s="62"/>
    </row>
    <row r="68" spans="1:11" s="6" customFormat="1" ht="22.95" customHeight="1">
      <c r="A68" s="24" t="s">
        <v>61</v>
      </c>
      <c r="B68" s="110" t="s">
        <v>130</v>
      </c>
      <c r="C68" s="72">
        <v>78</v>
      </c>
      <c r="D68" s="70">
        <v>78</v>
      </c>
      <c r="E68" s="27">
        <f t="shared" si="9"/>
        <v>100</v>
      </c>
      <c r="F68" s="22">
        <f t="shared" si="10"/>
        <v>0</v>
      </c>
      <c r="G68" s="22">
        <f t="shared" si="11"/>
        <v>0</v>
      </c>
      <c r="H68" s="59"/>
      <c r="I68" s="145"/>
      <c r="J68" s="73"/>
      <c r="K68" s="62"/>
    </row>
    <row r="69" spans="1:11" s="6" customFormat="1" ht="21" customHeight="1">
      <c r="A69" s="24" t="s">
        <v>62</v>
      </c>
      <c r="B69" s="33" t="s">
        <v>131</v>
      </c>
      <c r="C69" s="72">
        <v>116</v>
      </c>
      <c r="D69" s="70">
        <v>116</v>
      </c>
      <c r="E69" s="27">
        <f t="shared" si="9"/>
        <v>100</v>
      </c>
      <c r="F69" s="22">
        <f t="shared" si="10"/>
        <v>0</v>
      </c>
      <c r="G69" s="22">
        <f t="shared" si="11"/>
        <v>0</v>
      </c>
      <c r="H69" s="77"/>
      <c r="I69" s="78"/>
      <c r="J69" s="73"/>
      <c r="K69" s="62"/>
    </row>
    <row r="70" spans="1:11" s="6" customFormat="1" ht="21.6" customHeight="1">
      <c r="A70" s="24" t="s">
        <v>63</v>
      </c>
      <c r="B70" s="33" t="s">
        <v>113</v>
      </c>
      <c r="C70" s="72">
        <v>73</v>
      </c>
      <c r="D70" s="70">
        <v>73</v>
      </c>
      <c r="E70" s="27">
        <f t="shared" si="9"/>
        <v>100</v>
      </c>
      <c r="F70" s="22">
        <f t="shared" si="10"/>
        <v>0</v>
      </c>
      <c r="G70" s="22">
        <f t="shared" si="11"/>
        <v>0</v>
      </c>
      <c r="H70" s="77"/>
      <c r="I70" s="78"/>
      <c r="J70" s="73"/>
      <c r="K70" s="62"/>
    </row>
    <row r="71" spans="1:11" s="6" customFormat="1" ht="31.5" customHeight="1">
      <c r="A71" s="24" t="s">
        <v>64</v>
      </c>
      <c r="B71" s="33" t="s">
        <v>205</v>
      </c>
      <c r="C71" s="55" t="s">
        <v>207</v>
      </c>
      <c r="D71" s="70">
        <f>210+213</f>
        <v>423</v>
      </c>
      <c r="E71" s="27"/>
      <c r="F71" s="22">
        <f>D71</f>
        <v>423</v>
      </c>
      <c r="G71" s="22"/>
      <c r="H71" s="77"/>
      <c r="I71" s="78"/>
      <c r="J71" s="73"/>
      <c r="K71" s="62"/>
    </row>
    <row r="72" spans="1:11" s="6" customFormat="1" ht="30" customHeight="1">
      <c r="A72" s="24" t="s">
        <v>65</v>
      </c>
      <c r="B72" s="33" t="s">
        <v>114</v>
      </c>
      <c r="C72" s="55" t="s">
        <v>207</v>
      </c>
      <c r="D72" s="70">
        <v>89</v>
      </c>
      <c r="E72" s="27"/>
      <c r="F72" s="22">
        <f>D72</f>
        <v>89</v>
      </c>
      <c r="G72" s="22"/>
      <c r="H72" s="77"/>
      <c r="I72" s="78"/>
      <c r="J72" s="73"/>
      <c r="K72" s="62"/>
    </row>
    <row r="73" spans="1:11" s="6" customFormat="1" ht="33" customHeight="1">
      <c r="A73" s="24" t="s">
        <v>66</v>
      </c>
      <c r="B73" s="33" t="s">
        <v>115</v>
      </c>
      <c r="C73" s="55" t="s">
        <v>207</v>
      </c>
      <c r="D73" s="131">
        <v>90</v>
      </c>
      <c r="E73" s="27"/>
      <c r="F73" s="131">
        <v>90</v>
      </c>
      <c r="G73" s="22"/>
      <c r="H73" s="77"/>
      <c r="I73" s="78"/>
      <c r="J73" s="73"/>
      <c r="K73" s="62"/>
    </row>
    <row r="74" spans="1:11" s="67" customFormat="1" ht="29.25" customHeight="1">
      <c r="A74" s="24" t="s">
        <v>67</v>
      </c>
      <c r="B74" s="33" t="s">
        <v>206</v>
      </c>
      <c r="C74" s="55" t="s">
        <v>207</v>
      </c>
      <c r="D74" s="70">
        <v>795</v>
      </c>
      <c r="E74" s="27"/>
      <c r="F74" s="22">
        <f t="shared" ref="F74" si="12">D74</f>
        <v>795</v>
      </c>
      <c r="G74" s="22"/>
      <c r="H74" s="63"/>
      <c r="I74" s="64"/>
      <c r="J74" s="65"/>
      <c r="K74" s="66"/>
    </row>
    <row r="75" spans="1:11" s="32" customFormat="1" ht="19.95" customHeight="1">
      <c r="A75" s="108"/>
      <c r="B75" s="109" t="s">
        <v>209</v>
      </c>
      <c r="C75" s="96">
        <f>SUM(C60:C74)</f>
        <v>9842</v>
      </c>
      <c r="D75" s="96">
        <f>SUM(D60:D74)</f>
        <v>11239</v>
      </c>
      <c r="E75" s="96">
        <f>D75/C75*100</f>
        <v>114.19426945742734</v>
      </c>
      <c r="F75" s="96">
        <f t="shared" ref="F75" si="13">D75-C75</f>
        <v>1397</v>
      </c>
      <c r="G75" s="96">
        <f t="shared" ref="G75" si="14">D75/C75*100-100</f>
        <v>14.194269457427339</v>
      </c>
      <c r="H75" s="128"/>
      <c r="I75" s="89"/>
      <c r="J75" s="30"/>
      <c r="K75" s="31"/>
    </row>
    <row r="76" spans="1:11" s="6" customFormat="1" ht="19.95" customHeight="1">
      <c r="A76" s="18"/>
      <c r="B76" s="132" t="s">
        <v>116</v>
      </c>
      <c r="C76" s="22"/>
      <c r="D76" s="101"/>
      <c r="E76" s="22"/>
      <c r="F76" s="22"/>
      <c r="G76" s="22"/>
      <c r="H76" s="68"/>
      <c r="I76" s="68"/>
      <c r="J76" s="61"/>
      <c r="K76" s="62"/>
    </row>
    <row r="77" spans="1:11" s="6" customFormat="1" ht="21.6" customHeight="1">
      <c r="A77" s="18" t="s">
        <v>68</v>
      </c>
      <c r="B77" s="33" t="s">
        <v>117</v>
      </c>
      <c r="C77" s="22">
        <v>1719</v>
      </c>
      <c r="D77" s="22">
        <f>1144+561</f>
        <v>1705</v>
      </c>
      <c r="E77" s="27">
        <f t="shared" ref="E77:E81" si="15">D77/C77*100</f>
        <v>99.185573007562539</v>
      </c>
      <c r="F77" s="22">
        <f t="shared" ref="F77:F82" si="16">D77-C77</f>
        <v>-14</v>
      </c>
      <c r="G77" s="22">
        <f t="shared" ref="G77:G82" si="17">D77/C77*100-100</f>
        <v>-0.81442699243746119</v>
      </c>
      <c r="H77" s="60"/>
      <c r="I77" s="147" t="s">
        <v>69</v>
      </c>
      <c r="J77" s="73"/>
      <c r="K77" s="62"/>
    </row>
    <row r="78" spans="1:11" s="6" customFormat="1" ht="19.95" customHeight="1">
      <c r="A78" s="18" t="s">
        <v>70</v>
      </c>
      <c r="B78" s="33" t="s">
        <v>118</v>
      </c>
      <c r="C78" s="22">
        <v>160</v>
      </c>
      <c r="D78" s="79">
        <v>160</v>
      </c>
      <c r="E78" s="27">
        <f t="shared" si="15"/>
        <v>100</v>
      </c>
      <c r="F78" s="22">
        <f t="shared" si="16"/>
        <v>0</v>
      </c>
      <c r="G78" s="22">
        <f t="shared" si="17"/>
        <v>0</v>
      </c>
      <c r="H78" s="101"/>
      <c r="I78" s="146"/>
      <c r="J78" s="61"/>
      <c r="K78" s="62"/>
    </row>
    <row r="79" spans="1:11" s="6" customFormat="1" ht="33" customHeight="1">
      <c r="A79" s="18" t="s">
        <v>71</v>
      </c>
      <c r="B79" s="33" t="s">
        <v>119</v>
      </c>
      <c r="C79" s="22">
        <v>11882</v>
      </c>
      <c r="D79" s="58">
        <v>11882</v>
      </c>
      <c r="E79" s="27">
        <f t="shared" si="15"/>
        <v>100</v>
      </c>
      <c r="F79" s="22">
        <f t="shared" si="16"/>
        <v>0</v>
      </c>
      <c r="G79" s="22">
        <f t="shared" si="17"/>
        <v>0</v>
      </c>
      <c r="H79" s="60"/>
      <c r="I79" s="79" t="s">
        <v>72</v>
      </c>
      <c r="J79" s="61"/>
      <c r="K79" s="62"/>
    </row>
    <row r="80" spans="1:11" s="6" customFormat="1" ht="16.95" customHeight="1">
      <c r="A80" s="18" t="s">
        <v>73</v>
      </c>
      <c r="B80" s="33" t="s">
        <v>120</v>
      </c>
      <c r="C80" s="22">
        <v>860</v>
      </c>
      <c r="D80" s="58">
        <v>860</v>
      </c>
      <c r="E80" s="27">
        <f t="shared" si="15"/>
        <v>100</v>
      </c>
      <c r="F80" s="22">
        <f t="shared" si="16"/>
        <v>0</v>
      </c>
      <c r="G80" s="22">
        <f t="shared" si="17"/>
        <v>0</v>
      </c>
      <c r="H80" s="60"/>
      <c r="I80" s="79" t="s">
        <v>74</v>
      </c>
      <c r="J80" s="61"/>
      <c r="K80" s="62"/>
    </row>
    <row r="81" spans="1:11" s="6" customFormat="1" ht="36.6" customHeight="1">
      <c r="A81" s="18" t="s">
        <v>75</v>
      </c>
      <c r="B81" s="33" t="s">
        <v>121</v>
      </c>
      <c r="C81" s="22">
        <v>3131</v>
      </c>
      <c r="D81" s="58">
        <v>3131</v>
      </c>
      <c r="E81" s="27">
        <f t="shared" si="15"/>
        <v>100</v>
      </c>
      <c r="F81" s="22">
        <f t="shared" si="16"/>
        <v>0</v>
      </c>
      <c r="G81" s="22">
        <f t="shared" si="17"/>
        <v>0</v>
      </c>
      <c r="H81" s="60">
        <v>3131</v>
      </c>
      <c r="I81" s="79" t="s">
        <v>69</v>
      </c>
      <c r="J81" s="61"/>
      <c r="K81" s="62"/>
    </row>
    <row r="82" spans="1:11" s="32" customFormat="1" ht="19.95" customHeight="1">
      <c r="A82" s="108"/>
      <c r="B82" s="109" t="s">
        <v>210</v>
      </c>
      <c r="C82" s="96">
        <f>SUM(C77:C81)</f>
        <v>17752</v>
      </c>
      <c r="D82" s="96">
        <f>SUM(D77:D81)</f>
        <v>17738</v>
      </c>
      <c r="E82" s="96">
        <f>D82/C82*100</f>
        <v>99.921135646687702</v>
      </c>
      <c r="F82" s="96">
        <f t="shared" si="16"/>
        <v>-14</v>
      </c>
      <c r="G82" s="96">
        <f t="shared" si="17"/>
        <v>-7.8864353312297908E-2</v>
      </c>
      <c r="H82" s="128">
        <f>SUM(H77:H81)</f>
        <v>3131</v>
      </c>
      <c r="I82" s="89"/>
      <c r="J82" s="30"/>
      <c r="K82" s="31"/>
    </row>
    <row r="83" spans="1:11" s="6" customFormat="1" ht="15.6" customHeight="1">
      <c r="A83" s="80"/>
      <c r="B83" s="109" t="s">
        <v>168</v>
      </c>
      <c r="C83" s="22"/>
      <c r="D83" s="101"/>
      <c r="E83" s="22"/>
      <c r="F83" s="22"/>
      <c r="G83" s="22"/>
      <c r="H83" s="68"/>
      <c r="I83" s="68"/>
      <c r="J83" s="61"/>
      <c r="K83" s="62"/>
    </row>
    <row r="84" spans="1:11" s="6" customFormat="1" ht="19.95" customHeight="1">
      <c r="A84" s="80" t="s">
        <v>76</v>
      </c>
      <c r="B84" s="25" t="s">
        <v>169</v>
      </c>
      <c r="C84" s="58">
        <v>5029</v>
      </c>
      <c r="D84" s="58">
        <v>5029</v>
      </c>
      <c r="E84" s="27">
        <f t="shared" ref="E84:E95" si="18">D84/C84*100</f>
        <v>100</v>
      </c>
      <c r="F84" s="22">
        <f t="shared" ref="F84:F95" si="19">D84-C84</f>
        <v>0</v>
      </c>
      <c r="G84" s="22">
        <f t="shared" ref="G84:G95" si="20">D84/C84*100-100</f>
        <v>0</v>
      </c>
      <c r="H84" s="59"/>
      <c r="I84" s="148" t="s">
        <v>77</v>
      </c>
      <c r="J84" s="61"/>
      <c r="K84" s="81"/>
    </row>
    <row r="85" spans="1:11" s="6" customFormat="1" ht="19.95" customHeight="1">
      <c r="A85" s="80" t="s">
        <v>78</v>
      </c>
      <c r="B85" s="25" t="s">
        <v>170</v>
      </c>
      <c r="C85" s="58">
        <v>4754</v>
      </c>
      <c r="D85" s="58">
        <v>4754</v>
      </c>
      <c r="E85" s="27">
        <f t="shared" si="18"/>
        <v>100</v>
      </c>
      <c r="F85" s="22">
        <f t="shared" si="19"/>
        <v>0</v>
      </c>
      <c r="G85" s="22">
        <f t="shared" si="20"/>
        <v>0</v>
      </c>
      <c r="H85" s="59"/>
      <c r="I85" s="148"/>
      <c r="J85" s="61"/>
      <c r="K85" s="62"/>
    </row>
    <row r="86" spans="1:11" s="6" customFormat="1" ht="19.95" customHeight="1">
      <c r="A86" s="80" t="s">
        <v>79</v>
      </c>
      <c r="B86" s="25" t="s">
        <v>211</v>
      </c>
      <c r="C86" s="58">
        <v>8574</v>
      </c>
      <c r="D86" s="58">
        <v>8574</v>
      </c>
      <c r="E86" s="27">
        <f t="shared" si="18"/>
        <v>100</v>
      </c>
      <c r="F86" s="22">
        <f t="shared" si="19"/>
        <v>0</v>
      </c>
      <c r="G86" s="22">
        <f t="shared" si="20"/>
        <v>0</v>
      </c>
      <c r="H86" s="59"/>
      <c r="I86" s="148"/>
      <c r="J86" s="73"/>
      <c r="K86" s="62"/>
    </row>
    <row r="87" spans="1:11" s="6" customFormat="1" ht="19.95" customHeight="1">
      <c r="A87" s="80" t="s">
        <v>80</v>
      </c>
      <c r="B87" s="25" t="s">
        <v>171</v>
      </c>
      <c r="C87" s="58">
        <v>2545</v>
      </c>
      <c r="D87" s="58">
        <v>2545</v>
      </c>
      <c r="E87" s="27">
        <f t="shared" si="18"/>
        <v>100</v>
      </c>
      <c r="F87" s="22">
        <f t="shared" si="19"/>
        <v>0</v>
      </c>
      <c r="G87" s="22">
        <f t="shared" si="20"/>
        <v>0</v>
      </c>
      <c r="H87" s="59"/>
      <c r="I87" s="148"/>
      <c r="J87" s="73"/>
      <c r="K87" s="62"/>
    </row>
    <row r="88" spans="1:11" s="6" customFormat="1" ht="19.95" customHeight="1">
      <c r="A88" s="80" t="s">
        <v>81</v>
      </c>
      <c r="B88" s="25" t="s">
        <v>172</v>
      </c>
      <c r="C88" s="58">
        <v>693</v>
      </c>
      <c r="D88" s="58">
        <v>693</v>
      </c>
      <c r="E88" s="27">
        <f t="shared" si="18"/>
        <v>100</v>
      </c>
      <c r="F88" s="22">
        <f t="shared" si="19"/>
        <v>0</v>
      </c>
      <c r="G88" s="22">
        <f t="shared" si="20"/>
        <v>0</v>
      </c>
      <c r="H88" s="59"/>
      <c r="I88" s="148"/>
      <c r="J88" s="73"/>
      <c r="K88" s="62"/>
    </row>
    <row r="89" spans="1:11" s="6" customFormat="1" ht="31.95" customHeight="1">
      <c r="A89" s="80" t="s">
        <v>82</v>
      </c>
      <c r="B89" s="25" t="s">
        <v>212</v>
      </c>
      <c r="C89" s="58">
        <v>17400</v>
      </c>
      <c r="D89" s="58">
        <v>17400</v>
      </c>
      <c r="E89" s="27">
        <f t="shared" si="18"/>
        <v>100</v>
      </c>
      <c r="F89" s="22">
        <f t="shared" si="19"/>
        <v>0</v>
      </c>
      <c r="G89" s="22">
        <f t="shared" si="20"/>
        <v>0</v>
      </c>
      <c r="H89" s="59"/>
      <c r="I89" s="148"/>
      <c r="J89" s="61"/>
      <c r="K89" s="62"/>
    </row>
    <row r="90" spans="1:11" s="6" customFormat="1" ht="19.95" customHeight="1">
      <c r="A90" s="80" t="s">
        <v>83</v>
      </c>
      <c r="B90" s="25" t="s">
        <v>173</v>
      </c>
      <c r="C90" s="58">
        <v>21429</v>
      </c>
      <c r="D90" s="58">
        <v>21429</v>
      </c>
      <c r="E90" s="27">
        <f t="shared" si="18"/>
        <v>100</v>
      </c>
      <c r="F90" s="22">
        <f t="shared" si="19"/>
        <v>0</v>
      </c>
      <c r="G90" s="22">
        <f t="shared" si="20"/>
        <v>0</v>
      </c>
      <c r="H90" s="59"/>
      <c r="I90" s="148"/>
      <c r="J90" s="61"/>
      <c r="K90" s="62"/>
    </row>
    <row r="91" spans="1:11" s="6" customFormat="1" ht="25.2" customHeight="1">
      <c r="A91" s="80" t="s">
        <v>84</v>
      </c>
      <c r="B91" s="111" t="s">
        <v>174</v>
      </c>
      <c r="C91" s="58">
        <v>7629</v>
      </c>
      <c r="D91" s="58">
        <v>5700</v>
      </c>
      <c r="E91" s="27">
        <f t="shared" si="18"/>
        <v>74.714903657097921</v>
      </c>
      <c r="F91" s="22">
        <f t="shared" si="19"/>
        <v>-1929</v>
      </c>
      <c r="G91" s="22">
        <f t="shared" si="20"/>
        <v>-25.285096342902079</v>
      </c>
      <c r="H91" s="59"/>
      <c r="I91" s="148"/>
      <c r="J91" s="61"/>
      <c r="K91" s="62"/>
    </row>
    <row r="92" spans="1:11" s="85" customFormat="1" ht="19.95" customHeight="1">
      <c r="A92" s="82" t="s">
        <v>85</v>
      </c>
      <c r="B92" s="112" t="s">
        <v>175</v>
      </c>
      <c r="C92" s="22">
        <v>6500</v>
      </c>
      <c r="D92" s="22">
        <v>6500</v>
      </c>
      <c r="E92" s="27">
        <f t="shared" si="18"/>
        <v>100</v>
      </c>
      <c r="F92" s="22">
        <f t="shared" si="19"/>
        <v>0</v>
      </c>
      <c r="G92" s="22">
        <f t="shared" si="20"/>
        <v>0</v>
      </c>
      <c r="H92" s="59"/>
      <c r="I92" s="148"/>
      <c r="J92" s="83"/>
      <c r="K92" s="84"/>
    </row>
    <row r="93" spans="1:11" s="85" customFormat="1" ht="19.95" customHeight="1">
      <c r="A93" s="82" t="s">
        <v>86</v>
      </c>
      <c r="B93" s="112" t="s">
        <v>176</v>
      </c>
      <c r="C93" s="22">
        <v>14732</v>
      </c>
      <c r="D93" s="22">
        <v>14732</v>
      </c>
      <c r="E93" s="27">
        <f t="shared" si="18"/>
        <v>100</v>
      </c>
      <c r="F93" s="22">
        <f t="shared" si="19"/>
        <v>0</v>
      </c>
      <c r="G93" s="22">
        <f t="shared" si="20"/>
        <v>0</v>
      </c>
      <c r="H93" s="59"/>
      <c r="I93" s="148"/>
      <c r="J93" s="83"/>
      <c r="K93" s="84"/>
    </row>
    <row r="94" spans="1:11" s="85" customFormat="1" ht="32.4" customHeight="1">
      <c r="A94" s="82" t="s">
        <v>87</v>
      </c>
      <c r="B94" s="112" t="s">
        <v>177</v>
      </c>
      <c r="C94" s="22">
        <v>14100</v>
      </c>
      <c r="D94" s="22">
        <v>14100</v>
      </c>
      <c r="E94" s="27">
        <f t="shared" si="18"/>
        <v>100</v>
      </c>
      <c r="F94" s="22">
        <f t="shared" si="19"/>
        <v>0</v>
      </c>
      <c r="G94" s="22">
        <f t="shared" si="20"/>
        <v>0</v>
      </c>
      <c r="H94" s="59"/>
      <c r="I94" s="148"/>
      <c r="J94" s="86"/>
      <c r="K94" s="84"/>
    </row>
    <row r="95" spans="1:11" s="85" customFormat="1" ht="20.399999999999999" customHeight="1">
      <c r="A95" s="82" t="s">
        <v>88</v>
      </c>
      <c r="B95" s="112" t="s">
        <v>178</v>
      </c>
      <c r="C95" s="22">
        <v>5179</v>
      </c>
      <c r="D95" s="22">
        <v>5179</v>
      </c>
      <c r="E95" s="27">
        <f t="shared" si="18"/>
        <v>100</v>
      </c>
      <c r="F95" s="22">
        <f t="shared" si="19"/>
        <v>0</v>
      </c>
      <c r="G95" s="22">
        <f t="shared" si="20"/>
        <v>0</v>
      </c>
      <c r="H95" s="71">
        <v>5179</v>
      </c>
      <c r="I95" s="148"/>
      <c r="J95" s="86"/>
      <c r="K95" s="84"/>
    </row>
    <row r="96" spans="1:11" s="85" customFormat="1" ht="31.5" customHeight="1">
      <c r="A96" s="82" t="s">
        <v>89</v>
      </c>
      <c r="B96" s="112" t="s">
        <v>179</v>
      </c>
      <c r="C96" s="55" t="s">
        <v>207</v>
      </c>
      <c r="D96" s="22">
        <v>4281</v>
      </c>
      <c r="E96" s="27"/>
      <c r="F96" s="22">
        <f>D96</f>
        <v>4281</v>
      </c>
      <c r="G96" s="22"/>
      <c r="H96" s="71"/>
      <c r="I96" s="101"/>
      <c r="J96" s="86"/>
      <c r="K96" s="84"/>
    </row>
    <row r="97" spans="1:11" s="32" customFormat="1" ht="18" customHeight="1">
      <c r="A97" s="108"/>
      <c r="B97" s="109" t="s">
        <v>213</v>
      </c>
      <c r="C97" s="96">
        <f>SUM(C84:C96)</f>
        <v>108564</v>
      </c>
      <c r="D97" s="96">
        <f>SUM(D84:D96)</f>
        <v>110916</v>
      </c>
      <c r="E97" s="96">
        <f>D97/C97*100</f>
        <v>102.16646402122251</v>
      </c>
      <c r="F97" s="96">
        <f t="shared" ref="F97" si="21">D97-C97</f>
        <v>2352</v>
      </c>
      <c r="G97" s="96">
        <f t="shared" ref="G97" si="22">D97/C97*100-100</f>
        <v>2.1664640212225095</v>
      </c>
      <c r="H97" s="128">
        <f>SUM(H84:H95)</f>
        <v>5179</v>
      </c>
      <c r="I97" s="89"/>
      <c r="J97" s="30"/>
      <c r="K97" s="31"/>
    </row>
    <row r="98" spans="1:11" s="67" customFormat="1" ht="19.95" customHeight="1">
      <c r="A98" s="18"/>
      <c r="B98" s="109" t="s">
        <v>180</v>
      </c>
      <c r="C98" s="20"/>
      <c r="D98" s="20"/>
      <c r="E98" s="20"/>
      <c r="F98" s="22"/>
      <c r="G98" s="22"/>
      <c r="H98" s="63"/>
      <c r="I98" s="64" t="s">
        <v>90</v>
      </c>
      <c r="J98" s="65"/>
      <c r="K98" s="66"/>
    </row>
    <row r="99" spans="1:11" ht="19.95" customHeight="1">
      <c r="A99" s="87" t="s">
        <v>91</v>
      </c>
      <c r="B99" s="89" t="s">
        <v>181</v>
      </c>
      <c r="C99" s="79">
        <v>335</v>
      </c>
      <c r="D99" s="21">
        <f>174+161</f>
        <v>335</v>
      </c>
      <c r="E99" s="27">
        <f t="shared" ref="E99:E107" si="23">D99/C99*100</f>
        <v>100</v>
      </c>
      <c r="F99" s="22">
        <f t="shared" ref="F99:F107" si="24">D99-C99</f>
        <v>0</v>
      </c>
      <c r="G99" s="22">
        <f t="shared" ref="G99:G107" si="25">D99/C99*100-100</f>
        <v>0</v>
      </c>
      <c r="H99" s="23"/>
      <c r="I99" s="149"/>
    </row>
    <row r="100" spans="1:11" ht="19.95" customHeight="1">
      <c r="A100" s="87" t="s">
        <v>92</v>
      </c>
      <c r="B100" s="114" t="s">
        <v>184</v>
      </c>
      <c r="C100" s="79">
        <v>120</v>
      </c>
      <c r="D100" s="88">
        <v>120</v>
      </c>
      <c r="E100" s="27">
        <f t="shared" si="23"/>
        <v>100</v>
      </c>
      <c r="F100" s="22">
        <f t="shared" si="24"/>
        <v>0</v>
      </c>
      <c r="G100" s="22">
        <f t="shared" si="25"/>
        <v>0</v>
      </c>
      <c r="H100" s="23"/>
      <c r="I100" s="149"/>
    </row>
    <row r="101" spans="1:11" ht="19.95" customHeight="1">
      <c r="A101" s="87" t="s">
        <v>93</v>
      </c>
      <c r="B101" s="113" t="s">
        <v>182</v>
      </c>
      <c r="C101" s="79">
        <v>750</v>
      </c>
      <c r="D101" s="90">
        <v>750</v>
      </c>
      <c r="E101" s="27">
        <f t="shared" si="23"/>
        <v>100</v>
      </c>
      <c r="F101" s="22">
        <f t="shared" si="24"/>
        <v>0</v>
      </c>
      <c r="G101" s="22">
        <f t="shared" si="25"/>
        <v>0</v>
      </c>
      <c r="H101" s="91"/>
      <c r="I101" s="149"/>
    </row>
    <row r="102" spans="1:11" ht="19.95" customHeight="1">
      <c r="A102" s="87" t="s">
        <v>94</v>
      </c>
      <c r="B102" s="113" t="s">
        <v>183</v>
      </c>
      <c r="C102" s="79">
        <v>69</v>
      </c>
      <c r="D102" s="90">
        <v>69</v>
      </c>
      <c r="E102" s="27">
        <f t="shared" si="23"/>
        <v>100</v>
      </c>
      <c r="F102" s="22">
        <f t="shared" si="24"/>
        <v>0</v>
      </c>
      <c r="G102" s="22">
        <f t="shared" si="25"/>
        <v>0</v>
      </c>
      <c r="H102" s="91"/>
      <c r="I102" s="149"/>
    </row>
    <row r="103" spans="1:11" ht="19.95" customHeight="1">
      <c r="A103" s="87" t="s">
        <v>95</v>
      </c>
      <c r="B103" s="36" t="s">
        <v>185</v>
      </c>
      <c r="C103" s="79">
        <v>115</v>
      </c>
      <c r="D103" s="90">
        <v>115</v>
      </c>
      <c r="E103" s="27">
        <f t="shared" si="23"/>
        <v>100</v>
      </c>
      <c r="F103" s="22">
        <f t="shared" si="24"/>
        <v>0</v>
      </c>
      <c r="G103" s="22">
        <f t="shared" si="25"/>
        <v>0</v>
      </c>
      <c r="H103" s="91"/>
      <c r="I103" s="149"/>
    </row>
    <row r="104" spans="1:11" ht="19.95" customHeight="1">
      <c r="A104" s="87" t="s">
        <v>96</v>
      </c>
      <c r="B104" s="115" t="s">
        <v>186</v>
      </c>
      <c r="C104" s="79">
        <v>72</v>
      </c>
      <c r="D104" s="90">
        <v>72</v>
      </c>
      <c r="E104" s="27">
        <f t="shared" si="23"/>
        <v>100</v>
      </c>
      <c r="F104" s="22">
        <f t="shared" si="24"/>
        <v>0</v>
      </c>
      <c r="G104" s="22">
        <f t="shared" si="25"/>
        <v>0</v>
      </c>
      <c r="H104" s="91"/>
      <c r="I104" s="149"/>
    </row>
    <row r="105" spans="1:11" ht="19.95" customHeight="1">
      <c r="A105" s="87" t="s">
        <v>97</v>
      </c>
      <c r="B105" s="115" t="s">
        <v>187</v>
      </c>
      <c r="C105" s="79">
        <v>79</v>
      </c>
      <c r="D105" s="88">
        <v>79</v>
      </c>
      <c r="E105" s="27">
        <f t="shared" si="23"/>
        <v>100</v>
      </c>
      <c r="F105" s="22">
        <f t="shared" si="24"/>
        <v>0</v>
      </c>
      <c r="G105" s="22">
        <f t="shared" si="25"/>
        <v>0</v>
      </c>
      <c r="H105" s="133"/>
      <c r="I105" s="149"/>
    </row>
    <row r="106" spans="1:11" ht="19.95" customHeight="1">
      <c r="A106" s="87" t="s">
        <v>98</v>
      </c>
      <c r="B106" s="115" t="s">
        <v>188</v>
      </c>
      <c r="C106" s="79">
        <v>59</v>
      </c>
      <c r="D106" s="88">
        <v>59</v>
      </c>
      <c r="E106" s="27">
        <f t="shared" si="23"/>
        <v>100</v>
      </c>
      <c r="F106" s="22">
        <f t="shared" si="24"/>
        <v>0</v>
      </c>
      <c r="G106" s="22">
        <f t="shared" si="25"/>
        <v>0</v>
      </c>
      <c r="H106" s="134"/>
      <c r="I106" s="149"/>
    </row>
    <row r="107" spans="1:11" ht="19.95" customHeight="1">
      <c r="A107" s="87" t="s">
        <v>99</v>
      </c>
      <c r="B107" s="115" t="s">
        <v>189</v>
      </c>
      <c r="C107" s="79">
        <v>179</v>
      </c>
      <c r="D107" s="88">
        <v>179</v>
      </c>
      <c r="E107" s="27">
        <f t="shared" si="23"/>
        <v>100</v>
      </c>
      <c r="F107" s="22">
        <f t="shared" si="24"/>
        <v>0</v>
      </c>
      <c r="G107" s="22">
        <f t="shared" si="25"/>
        <v>0</v>
      </c>
      <c r="H107" s="135"/>
      <c r="I107" s="149"/>
    </row>
    <row r="108" spans="1:11" ht="31.5" customHeight="1">
      <c r="A108" s="87" t="s">
        <v>101</v>
      </c>
      <c r="B108" s="36" t="s">
        <v>190</v>
      </c>
      <c r="C108" s="55" t="s">
        <v>207</v>
      </c>
      <c r="D108" s="88">
        <v>112</v>
      </c>
      <c r="E108" s="28"/>
      <c r="F108" s="22">
        <f>D108</f>
        <v>112</v>
      </c>
      <c r="G108" s="22"/>
      <c r="H108" s="100"/>
      <c r="I108" s="99"/>
    </row>
    <row r="109" spans="1:11" s="32" customFormat="1" ht="24.75" customHeight="1">
      <c r="A109" s="108"/>
      <c r="B109" s="109" t="s">
        <v>214</v>
      </c>
      <c r="C109" s="96">
        <f>SUM(C99:C107)</f>
        <v>1778</v>
      </c>
      <c r="D109" s="96">
        <f>SUM(D99:D108)</f>
        <v>1890</v>
      </c>
      <c r="E109" s="96">
        <f>D109/C109*100</f>
        <v>106.29921259842521</v>
      </c>
      <c r="F109" s="96">
        <f t="shared" ref="F109" si="26">D109-C109</f>
        <v>112</v>
      </c>
      <c r="G109" s="96">
        <f t="shared" ref="G109" si="27">D109/C109*100-100</f>
        <v>6.2992125984252141</v>
      </c>
      <c r="H109" s="129"/>
      <c r="I109" s="116"/>
      <c r="J109" s="30"/>
      <c r="K109" s="31"/>
    </row>
    <row r="110" spans="1:11" s="32" customFormat="1" ht="19.95" customHeight="1">
      <c r="A110" s="108"/>
      <c r="B110" s="109" t="s">
        <v>215</v>
      </c>
      <c r="C110" s="96">
        <f>C20+C40+C58+C75+C82+C97+C109</f>
        <v>1519637.5</v>
      </c>
      <c r="D110" s="96">
        <f>D20+D40+D58+D75+D82+D97+D109</f>
        <v>1521219.5</v>
      </c>
      <c r="E110" s="96">
        <f>D110/C110*100</f>
        <v>100.10410377474892</v>
      </c>
      <c r="F110" s="96">
        <f t="shared" ref="F110" si="28">D110-C110</f>
        <v>1582</v>
      </c>
      <c r="G110" s="96">
        <f t="shared" ref="G110" si="29">D110/C110*100-100</f>
        <v>0.1041037747489213</v>
      </c>
      <c r="H110" s="128"/>
      <c r="I110" s="89"/>
      <c r="J110" s="30"/>
      <c r="K110" s="31"/>
    </row>
    <row r="111" spans="1:11" s="103" customFormat="1" ht="18" customHeight="1">
      <c r="A111" s="136"/>
      <c r="B111" s="137"/>
      <c r="C111" s="137"/>
      <c r="D111" s="137"/>
      <c r="E111" s="137"/>
      <c r="F111" s="137"/>
      <c r="G111" s="102"/>
    </row>
    <row r="112" spans="1:11" s="103" customFormat="1" ht="19.95" hidden="1" customHeight="1">
      <c r="A112" s="138"/>
      <c r="B112" s="139"/>
      <c r="C112" s="139"/>
      <c r="D112" s="139"/>
      <c r="E112" s="139"/>
      <c r="F112" s="139"/>
      <c r="G112" s="104"/>
    </row>
    <row r="113" spans="2:7" s="103" customFormat="1" ht="19.95" hidden="1" customHeight="1">
      <c r="G113" s="102"/>
    </row>
    <row r="114" spans="2:7" s="103" customFormat="1" ht="36.75" hidden="1" customHeight="1">
      <c r="B114" s="105" t="s">
        <v>103</v>
      </c>
      <c r="C114" s="106"/>
      <c r="G114" s="102"/>
    </row>
    <row r="115" spans="2:7" s="103" customFormat="1" ht="15.6" hidden="1" customHeight="1">
      <c r="B115" s="105" t="s">
        <v>104</v>
      </c>
      <c r="D115" s="107"/>
      <c r="G115" s="102"/>
    </row>
    <row r="116" spans="2:7" hidden="1">
      <c r="B116" s="92" t="s">
        <v>100</v>
      </c>
    </row>
  </sheetData>
  <mergeCells count="25">
    <mergeCell ref="A3:I3"/>
    <mergeCell ref="A5:A6"/>
    <mergeCell ref="B5:B6"/>
    <mergeCell ref="C5:C6"/>
    <mergeCell ref="D5:D6"/>
    <mergeCell ref="E5:E6"/>
    <mergeCell ref="F5:G5"/>
    <mergeCell ref="H5:H6"/>
    <mergeCell ref="I5:I6"/>
    <mergeCell ref="H105:H107"/>
    <mergeCell ref="A111:F111"/>
    <mergeCell ref="A112:F112"/>
    <mergeCell ref="B2:J2"/>
    <mergeCell ref="I55:I57"/>
    <mergeCell ref="I59:I63"/>
    <mergeCell ref="I64:I68"/>
    <mergeCell ref="I77:I78"/>
    <mergeCell ref="I84:I95"/>
    <mergeCell ref="I99:I107"/>
    <mergeCell ref="I11:I18"/>
    <mergeCell ref="I22:I32"/>
    <mergeCell ref="I33:I39"/>
    <mergeCell ref="I44:I45"/>
    <mergeCell ref="I47:I48"/>
    <mergeCell ref="I53:I54"/>
  </mergeCells>
  <pageMargins left="0.23622047244094491" right="0.15748031496062992" top="0.35433070866141736" bottom="0.31496062992125984" header="0.31496062992125984" footer="0.31496062992125984"/>
  <pageSetup paperSize="9" scale="74" orientation="portrait" verticalDpi="0" r:id="rId1"/>
  <rowBreaks count="1" manualBreakCount="1">
    <brk id="6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каз.яз.</vt:lpstr>
      <vt:lpstr>каз.яз.!Заголовки_для_печати</vt:lpstr>
      <vt:lpstr>каз.яз.!Область_печати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</cp:lastModifiedBy>
  <cp:lastPrinted>2016-04-14T09:33:11Z</cp:lastPrinted>
  <dcterms:created xsi:type="dcterms:W3CDTF">2015-12-03T02:37:42Z</dcterms:created>
  <dcterms:modified xsi:type="dcterms:W3CDTF">2016-04-14T10:11:40Z</dcterms:modified>
</cp:coreProperties>
</file>